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Completa e Categorie" sheetId="2" r:id="rId2"/>
    <sheet name="Giovanili" sheetId="3" r:id="rId3"/>
    <sheet name="Società" sheetId="4" r:id="rId4"/>
    <sheet name="Prestazione Personale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0" hidden="1">'Competitiva'!$A$2:$L$649</definedName>
    <definedName name="_xlnm._FilterDatabase" localSheetId="2" hidden="1">'Giovanili'!$A$2:$H$2</definedName>
    <definedName name="_xlnm.Print_Area" localSheetId="4">'Prestazione Personale'!$C$2:$D$21</definedName>
    <definedName name="Iscritti" localSheetId="1">'[4]Iscritti'!$A$3:$T$1002</definedName>
    <definedName name="Iscritti" localSheetId="2">'[3]Iscritti'!$A$3:$T$1002</definedName>
    <definedName name="Iscritti" localSheetId="4">'[2]Iscritti'!$A$3:$L$1002</definedName>
    <definedName name="Iscritti">'[1]Iscritti'!$A$3:$T$1002</definedName>
    <definedName name="_xlnm.Print_Titles" localSheetId="0">'Competitiva'!$1:$2</definedName>
    <definedName name="_xlnm.Print_Titles" localSheetId="2">'Giovanili'!$1:$2</definedName>
    <definedName name="_xlnm.Print_Titles" localSheetId="3">'Società'!$1:$4</definedName>
  </definedNames>
  <calcPr fullCalcOnLoad="1"/>
</workbook>
</file>

<file path=xl/sharedStrings.xml><?xml version="1.0" encoding="utf-8"?>
<sst xmlns="http://schemas.openxmlformats.org/spreadsheetml/2006/main" count="1774" uniqueCount="376">
  <si>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</si>
  <si>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</si>
  <si>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</si>
  <si>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</si>
  <si>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</si>
  <si>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</si>
  <si>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</si>
  <si>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</si>
  <si>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</si>
  <si>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</si>
  <si>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</si>
  <si>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</si>
  <si>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</si>
  <si>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</si>
  <si>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</si>
  <si>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</si>
  <si>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</si>
  <si>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</si>
  <si>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</si>
  <si>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</si>
  <si>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</si>
  <si>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</si>
  <si>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</si>
  <si>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Classifica a punteggio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</si>
  <si>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</si>
  <si>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</si>
  <si>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</si>
  <si>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</si>
  <si>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</si>
  <si>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</si>
  <si>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</si>
  <si>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</si>
  <si>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Passeggiata per Tutti</t>
  </si>
  <si>
    <t>Badesse (SI)</t>
  </si>
  <si>
    <t>Cannucci Matteo</t>
  </si>
  <si>
    <t>M</t>
  </si>
  <si>
    <t>G.S. Il Fiorino  A.S.D.</t>
  </si>
  <si>
    <t>Martinelli Lorenzo</t>
  </si>
  <si>
    <t>A.S.D. G. Pod.  R. Valenti</t>
  </si>
  <si>
    <t>Valentini Giacomo</t>
  </si>
  <si>
    <t>A.S.D. Pol. Chianciano</t>
  </si>
  <si>
    <t>Paganelli Alessandro</t>
  </si>
  <si>
    <t>La Cava Alessandro</t>
  </si>
  <si>
    <t>A.S.D. Il Gregge Ribelle</t>
  </si>
  <si>
    <t>Paganelli Matteo</t>
  </si>
  <si>
    <t>Cavallaro Giovanbattista</t>
  </si>
  <si>
    <t>C.R. Banca Monte dei Paschi di Siena</t>
  </si>
  <si>
    <t>Burroni Giovanni</t>
  </si>
  <si>
    <t>A.S.D. S.P. Torre del Mangia</t>
  </si>
  <si>
    <t>Frullanti Cesare</t>
  </si>
  <si>
    <t>Calzoni Marco</t>
  </si>
  <si>
    <t>A.S.D. Sienarunners</t>
  </si>
  <si>
    <t>Torluccio Luca</t>
  </si>
  <si>
    <t>S.S.D.S. Mens Sana In Corpore Sano</t>
  </si>
  <si>
    <t>Brogi Fabio</t>
  </si>
  <si>
    <t>Volpi Roberto</t>
  </si>
  <si>
    <t>Ghiro Fabio</t>
  </si>
  <si>
    <t>A.S.D. Aurora Arci Ravacciano 1948</t>
  </si>
  <si>
    <t>Sanna Coccone Salvatore</t>
  </si>
  <si>
    <t>Ischi Paolo</t>
  </si>
  <si>
    <t>A.S.D. La Chianina</t>
  </si>
  <si>
    <t>Michelagnoli Giuseppe</t>
  </si>
  <si>
    <t>Ass.Polisportiva Dil.S.Gimignano</t>
  </si>
  <si>
    <t>Cheli Luigi</t>
  </si>
  <si>
    <t>A.S.D. Team Marathon Bike</t>
  </si>
  <si>
    <t>Cerretani Francesco</t>
  </si>
  <si>
    <t>Valori Roberto</t>
  </si>
  <si>
    <t>Polisportiva Volte Basse A.S.D.</t>
  </si>
  <si>
    <t>Serluca Andrea</t>
  </si>
  <si>
    <t>Marconi Francesco</t>
  </si>
  <si>
    <t>Paci Massimo</t>
  </si>
  <si>
    <t>Atletica Ponticino</t>
  </si>
  <si>
    <t>Frontani Massimo</t>
  </si>
  <si>
    <t>Capolingua Giuseppe</t>
  </si>
  <si>
    <t>Brandini Mirko</t>
  </si>
  <si>
    <t>Durante Emidio</t>
  </si>
  <si>
    <t>Circolo ARCI Croce d'Oro Montale</t>
  </si>
  <si>
    <t>Nerozzi Luca</t>
  </si>
  <si>
    <t>Salmaso Roberto</t>
  </si>
  <si>
    <t>G.P. Turristi Montegrotto</t>
  </si>
  <si>
    <t>Becatti Stefano</t>
  </si>
  <si>
    <t>Nardi Jacopo</t>
  </si>
  <si>
    <t>Gruppo Sportivo Lucignano Val D'Arbia</t>
  </si>
  <si>
    <t>Pierangioli Raniero</t>
  </si>
  <si>
    <t>Gruppo Pod. I Risorti Buonconvento A.S.D</t>
  </si>
  <si>
    <t>Onori Massimo</t>
  </si>
  <si>
    <t>Cral Whirlpool</t>
  </si>
  <si>
    <t>Barberini Pietro</t>
  </si>
  <si>
    <t>A.S.D. G.S. Cappuccini 1972</t>
  </si>
  <si>
    <t>Perugini Federica</t>
  </si>
  <si>
    <t>F</t>
  </si>
  <si>
    <t>A.S.D.Le Ancelle</t>
  </si>
  <si>
    <t>Malavolti Marco</t>
  </si>
  <si>
    <t>Vannuccini Biagio</t>
  </si>
  <si>
    <t>Meccariello Luigi</t>
  </si>
  <si>
    <t>Cucco Roberto</t>
  </si>
  <si>
    <t>Brunelli Adriano</t>
  </si>
  <si>
    <t>Pampaloni Gianni</t>
  </si>
  <si>
    <t>A.S.D. G.S. Bellavista</t>
  </si>
  <si>
    <t>Gazzei Marco</t>
  </si>
  <si>
    <t>A.S.D.Pol.Olimpia</t>
  </si>
  <si>
    <t>Provvedi Stefano</t>
  </si>
  <si>
    <t>G.S. Polizia di Stato</t>
  </si>
  <si>
    <t>Brizzi Luciano</t>
  </si>
  <si>
    <t>Brocchi Ambro</t>
  </si>
  <si>
    <t>Moraschini Luca</t>
  </si>
  <si>
    <t>Rossi Giacomo</t>
  </si>
  <si>
    <t>Ciacci Michele</t>
  </si>
  <si>
    <t>Bruni Marco</t>
  </si>
  <si>
    <t>Bagnai Danny</t>
  </si>
  <si>
    <t>Montefiori Marco</t>
  </si>
  <si>
    <t>Olivieri Gianluca</t>
  </si>
  <si>
    <t>Franceschini Mauro</t>
  </si>
  <si>
    <t>Zombardo Andrea</t>
  </si>
  <si>
    <t>Anselmi Simone</t>
  </si>
  <si>
    <t>Sassi Antonella</t>
  </si>
  <si>
    <t>Scopelliti Tania</t>
  </si>
  <si>
    <t>Governi Guido</t>
  </si>
  <si>
    <t>Marianelli Danilo</t>
  </si>
  <si>
    <t>Marzocchi Silva</t>
  </si>
  <si>
    <t>Cantagalli Guido</t>
  </si>
  <si>
    <t>Emili Gino</t>
  </si>
  <si>
    <t>Monteriggioni Sport Cultura A.S.D.</t>
  </si>
  <si>
    <t>Francioni Alessandro</t>
  </si>
  <si>
    <t>Frullanti Enzo</t>
  </si>
  <si>
    <t>Bini Nicola</t>
  </si>
  <si>
    <t>Bonifacio Andrea</t>
  </si>
  <si>
    <t>Nasini Enrico</t>
  </si>
  <si>
    <t>Botarelli Nicola</t>
  </si>
  <si>
    <t>C.S. Olimpia Poggio Al Vento A.S.D.</t>
  </si>
  <si>
    <t>Nicchi Santi</t>
  </si>
  <si>
    <t xml:space="preserve">Giannini Paolo </t>
  </si>
  <si>
    <t>Pepi Luciano</t>
  </si>
  <si>
    <t>Corsi Filippo</t>
  </si>
  <si>
    <t>Del Bello Barbara</t>
  </si>
  <si>
    <t>Garrasi Sebastiano</t>
  </si>
  <si>
    <t>Borgianni Simone</t>
  </si>
  <si>
    <t>Lucioli Piergiorgio</t>
  </si>
  <si>
    <t>Ciofi Massimo</t>
  </si>
  <si>
    <t>Grazzi Gianni</t>
  </si>
  <si>
    <t>Tanzini Silvano</t>
  </si>
  <si>
    <t>Mulinacci Pietro</t>
  </si>
  <si>
    <t>Spinelli Carlo</t>
  </si>
  <si>
    <t>Fani Azelio</t>
  </si>
  <si>
    <t>Dopo Lavoro Ferroviario Grosseto</t>
  </si>
  <si>
    <t>Forte Marco</t>
  </si>
  <si>
    <t>Civai Gianni</t>
  </si>
  <si>
    <t>A.S.D. G.S. Monteaperti</t>
  </si>
  <si>
    <t>Goracci Mario</t>
  </si>
  <si>
    <t>Pintore Mariangela</t>
  </si>
  <si>
    <t>Panti Silviamaria</t>
  </si>
  <si>
    <t>Di Crescenzo Innocenzo</t>
  </si>
  <si>
    <t>Pini Alberto</t>
  </si>
  <si>
    <t>Testella Simone</t>
  </si>
  <si>
    <t>Garfi' Giorgio</t>
  </si>
  <si>
    <t>Bianchini Eugenio</t>
  </si>
  <si>
    <t>Viciani Emanuele</t>
  </si>
  <si>
    <t>Burroni Luca</t>
  </si>
  <si>
    <t>Del Vespa Anna</t>
  </si>
  <si>
    <t>Societa' Trieste</t>
  </si>
  <si>
    <t>Caldesi Fulvio</t>
  </si>
  <si>
    <t>Nepi Massimo</t>
  </si>
  <si>
    <t>Pierattelli Luigi</t>
  </si>
  <si>
    <t>Gozzi Alessia</t>
  </si>
  <si>
    <t>Pasquini Gilberto</t>
  </si>
  <si>
    <t>Martini Marco</t>
  </si>
  <si>
    <t>Corsi Ilaria</t>
  </si>
  <si>
    <t>Calzoni Simona</t>
  </si>
  <si>
    <t>Venturi Michele</t>
  </si>
  <si>
    <t>Liverani Beatrice</t>
  </si>
  <si>
    <t>Anselmi Gianni</t>
  </si>
  <si>
    <t>Palestra Equinox</t>
  </si>
  <si>
    <t>Zanchi Cinzia</t>
  </si>
  <si>
    <t>Agnorelli Stefano</t>
  </si>
  <si>
    <t>Mariotti Mauro</t>
  </si>
  <si>
    <t>Ricci Riccardo</t>
  </si>
  <si>
    <t>Michelangeli Daniele</t>
  </si>
  <si>
    <t>Bianchini Alessandro</t>
  </si>
  <si>
    <t>Bigliazzi Paola</t>
  </si>
  <si>
    <t>Giusti Agnese</t>
  </si>
  <si>
    <t>Riccucci Maurizio</t>
  </si>
  <si>
    <t>Signorini Massimo</t>
  </si>
  <si>
    <t>Monaci Francesca</t>
  </si>
  <si>
    <t>Franci Gianni</t>
  </si>
  <si>
    <t>Scolafurru Giovanni</t>
  </si>
  <si>
    <t>Caliani Vanessa</t>
  </si>
  <si>
    <t>Pezzuoli Devis</t>
  </si>
  <si>
    <t>Beninati Gerlando</t>
  </si>
  <si>
    <t>Fosi Giorgio</t>
  </si>
  <si>
    <t>G.P.A. Libertas Siena</t>
  </si>
  <si>
    <t>Fiorini Filippo</t>
  </si>
  <si>
    <t>Mazzetti Claudio</t>
  </si>
  <si>
    <t>Boldi Carla</t>
  </si>
  <si>
    <t>Bracci Roberto</t>
  </si>
  <si>
    <t>Lorenzini Gilberto</t>
  </si>
  <si>
    <t xml:space="preserve">Lorenzini Alessandro </t>
  </si>
  <si>
    <t>Tozzi Lucia</t>
  </si>
  <si>
    <t>Cenni Marco</t>
  </si>
  <si>
    <t>Mucciarelli Leonello</t>
  </si>
  <si>
    <t>Ugolini Lucia</t>
  </si>
  <si>
    <t>Machetti Claudio</t>
  </si>
  <si>
    <t>Casolaro Ilaria</t>
  </si>
  <si>
    <t>Nardone Giuseppe</t>
  </si>
  <si>
    <t>Rotunno Paolo</t>
  </si>
  <si>
    <t>Scarpini Fabrizio</t>
  </si>
  <si>
    <t>Brunelli Cecilia</t>
  </si>
  <si>
    <t>Giglioni Luca</t>
  </si>
  <si>
    <t>Porcelli Giulia</t>
  </si>
  <si>
    <t>Cappannoli Tatiana</t>
  </si>
  <si>
    <t>Giannetti Doriano</t>
  </si>
  <si>
    <t>Giannasi Luana</t>
  </si>
  <si>
    <t>Ulivelli Marco</t>
  </si>
  <si>
    <t>Chiari Alessandro</t>
  </si>
  <si>
    <t>Dos Santos Barbara</t>
  </si>
  <si>
    <t>De Felice Gianfranco</t>
  </si>
  <si>
    <t>Nardi Paolo</t>
  </si>
  <si>
    <t>Martinelli Alice</t>
  </si>
  <si>
    <t>Galluzzi Galliano</t>
  </si>
  <si>
    <t>Nannetti Giuliano</t>
  </si>
  <si>
    <t>Pini Silvia</t>
  </si>
  <si>
    <t>Rossi Roberta</t>
  </si>
  <si>
    <t>Buti Paola</t>
  </si>
  <si>
    <t>Mucciarini Massimo</t>
  </si>
  <si>
    <t>Rosati Giuseppe</t>
  </si>
  <si>
    <t>Gori Martina</t>
  </si>
  <si>
    <t>F.T.M.</t>
  </si>
  <si>
    <t>B-25 SENIORES MASCH.</t>
  </si>
  <si>
    <t>A-20 SENIORES MASCH.</t>
  </si>
  <si>
    <t>D-35 SENIORES MASCH.</t>
  </si>
  <si>
    <t>C-30 SENIORES MASCH.</t>
  </si>
  <si>
    <t>E-40 SENIORES MASCH.</t>
  </si>
  <si>
    <t>G-50 VETERANI MASCH.</t>
  </si>
  <si>
    <t>F-45 SENIORES MASCH.</t>
  </si>
  <si>
    <t>H-55 VETERANI MASCH.</t>
  </si>
  <si>
    <t>D-35 SENIORES FEMM.</t>
  </si>
  <si>
    <t>I-60 VETERANI MASCH.</t>
  </si>
  <si>
    <t>H-55 VETERANI FEMM.</t>
  </si>
  <si>
    <t>F-45 SENIORES FEMM.</t>
  </si>
  <si>
    <t>G-50 VETERANI FEMM.</t>
  </si>
  <si>
    <t>L-65 VETERANI MASCH.</t>
  </si>
  <si>
    <t>M-70 VETERANI MASCH.</t>
  </si>
  <si>
    <t>E-40 SENIORES FEMM.</t>
  </si>
  <si>
    <t>B-25 SENIORES FEMM.</t>
  </si>
  <si>
    <t>C-30 SENIORES FEMM.</t>
  </si>
  <si>
    <t>I-60 VETERANI FEMM.</t>
  </si>
  <si>
    <t>Pulcinelli Christian</t>
  </si>
  <si>
    <t>Mini Aurora</t>
  </si>
  <si>
    <t>Minutella Duccio</t>
  </si>
  <si>
    <t>Marconi Giovanni</t>
  </si>
  <si>
    <t>Minucci Gabriele</t>
  </si>
  <si>
    <t>Libero</t>
  </si>
  <si>
    <t>Riccucci Noemi</t>
  </si>
  <si>
    <t>Dafir Adam</t>
  </si>
  <si>
    <t>Malavolti Matteo</t>
  </si>
  <si>
    <t>Bastianoni Matteo</t>
  </si>
  <si>
    <t xml:space="preserve">Corsi Giulio </t>
  </si>
  <si>
    <t>De Deco Gosho</t>
  </si>
  <si>
    <t>Nannetti Alice</t>
  </si>
  <si>
    <t>Riccucci Elenia</t>
  </si>
  <si>
    <t>Corsi Giovanni</t>
  </si>
  <si>
    <t>PULCINI MASCH.</t>
  </si>
  <si>
    <t>PULCINI FEMM.</t>
  </si>
  <si>
    <t>PRIMI PASSI MASCH.</t>
  </si>
  <si>
    <t>ESORDIENTI MASCH.</t>
  </si>
  <si>
    <t>CADETTE</t>
  </si>
  <si>
    <t>RAGAZZE</t>
  </si>
  <si>
    <t>RAGAZZI</t>
  </si>
  <si>
    <t>Monteriggioni</t>
  </si>
  <si>
    <t>Km. 8,8</t>
  </si>
  <si>
    <t>TOTALE</t>
  </si>
  <si>
    <t>CLASSIFICA CATEGORIE  "42^ PASSEGGIATA PER TUTTI "- BADESSE 09/07/2016 7^ PROVA CAMPIONATO</t>
  </si>
  <si>
    <t>PROVINCIALE UISP  CORSE SU STRADA VALEVOLE PER IL TROFEO GRAN FONDO UISP - CHIANTIBANCA</t>
  </si>
  <si>
    <t>Cl. As.</t>
  </si>
  <si>
    <t>Cl. M/F.</t>
  </si>
  <si>
    <t>Cl. Ca.</t>
  </si>
  <si>
    <t>S.</t>
  </si>
  <si>
    <t>Uisp</t>
  </si>
  <si>
    <t>Pu. Uisp</t>
  </si>
  <si>
    <t>Classifica m. Km. 8,800</t>
  </si>
  <si>
    <t>Cat/A ('98'92)</t>
  </si>
  <si>
    <t>SI</t>
  </si>
  <si>
    <t>Cat/B ('91/'87)</t>
  </si>
  <si>
    <t/>
  </si>
  <si>
    <t>Cat/C ('86/'82)</t>
  </si>
  <si>
    <t>Cat/D ('81/'77)</t>
  </si>
  <si>
    <t>Cat/E ('76/'72)</t>
  </si>
  <si>
    <t>si</t>
  </si>
  <si>
    <t>Cat/F ('71/'67)</t>
  </si>
  <si>
    <t>Cat/G ('66/'62)</t>
  </si>
  <si>
    <t>Cat/H ('61/'57)</t>
  </si>
  <si>
    <t>Cat/I ('56/'52)</t>
  </si>
  <si>
    <t>Cat/L ('51/'47)</t>
  </si>
  <si>
    <t>Cat/M ('46/ecc.)</t>
  </si>
  <si>
    <t>Classifica f. Km. 8,800</t>
  </si>
  <si>
    <t>o)</t>
  </si>
  <si>
    <t>Cat/I ('56/ecc.</t>
  </si>
  <si>
    <t>Categorie Giovanili</t>
  </si>
  <si>
    <t>Primi Passi m. ('10/'09)</t>
  </si>
  <si>
    <t>Pulcini m. ('08/'07)</t>
  </si>
  <si>
    <t xml:space="preserve">G.S. A.S.D.  Monteriggioni </t>
  </si>
  <si>
    <t>Esordienti m. '06/'05)</t>
  </si>
  <si>
    <t>Ragazzi ('04/'03)</t>
  </si>
  <si>
    <t>Pulcini f. ('08/'07)</t>
  </si>
  <si>
    <t>Ragazze ('04/'03)</t>
  </si>
  <si>
    <t>Cadette ('02/'01)</t>
  </si>
  <si>
    <t>Mini Passeggiata</t>
  </si>
  <si>
    <t xml:space="preserve"> </t>
  </si>
  <si>
    <t>Gambelli Mattia</t>
  </si>
  <si>
    <t>Partecipanti alla Passeggiata Ludico Motoria di Km.  5</t>
  </si>
  <si>
    <t>Mazzini Lara</t>
  </si>
  <si>
    <t>Reyes Aguillar Cinderella</t>
  </si>
  <si>
    <t>Angeli David</t>
  </si>
  <si>
    <t>Quaresima Vittoria</t>
  </si>
  <si>
    <t>Anselmi Franco</t>
  </si>
  <si>
    <t>Muzzi Mario</t>
  </si>
  <si>
    <t>Petrolito Roberto</t>
  </si>
  <si>
    <t>Canapini Paola</t>
  </si>
  <si>
    <t>Paradisi Launa</t>
  </si>
  <si>
    <t>Crini Milena</t>
  </si>
  <si>
    <t>Fontani Natalina</t>
  </si>
  <si>
    <t>Fedolfi Folgo</t>
  </si>
  <si>
    <t>Cerasoli Carlo</t>
  </si>
  <si>
    <t>Fradiani Laura</t>
  </si>
  <si>
    <t>Enia Nadia</t>
  </si>
  <si>
    <t>Peccianti Silvia</t>
  </si>
  <si>
    <t>Scali Paolo</t>
  </si>
  <si>
    <t>Sergio Adolfo</t>
  </si>
  <si>
    <t>Sorbi Antobio</t>
  </si>
  <si>
    <t>Tigli Emilio</t>
  </si>
  <si>
    <t>Vanni Roberto</t>
  </si>
  <si>
    <t>Bonci Ivano</t>
  </si>
  <si>
    <t>Pulcinelli Alberto</t>
  </si>
  <si>
    <t>Quartini Mireno</t>
  </si>
  <si>
    <t>Tonioni Rita</t>
  </si>
  <si>
    <t>Allia Mara</t>
  </si>
  <si>
    <t>De Paola Vincenzo</t>
  </si>
  <si>
    <t>Figlia Luisa</t>
  </si>
  <si>
    <t>Marrucci Mauro</t>
  </si>
  <si>
    <t>Monciatti Cesare</t>
  </si>
  <si>
    <t>Pacchierotti Giampiero</t>
  </si>
  <si>
    <t>Rocco Laura</t>
  </si>
  <si>
    <t>Bigliazzi Roberto</t>
  </si>
  <si>
    <t>Bongini Fiorella</t>
  </si>
  <si>
    <t>Giunti Cecelia</t>
  </si>
  <si>
    <t>Brega Daniela</t>
  </si>
  <si>
    <t>Perinetti Franco</t>
  </si>
  <si>
    <t>Galletti Angioletta</t>
  </si>
  <si>
    <t>Cinotti Sofia</t>
  </si>
  <si>
    <t>Berrettini Davide</t>
  </si>
  <si>
    <t>Ferrandi Anna Maria</t>
  </si>
  <si>
    <t>Gimignani Annalisa</t>
  </si>
  <si>
    <t>Rizzuto Franca</t>
  </si>
  <si>
    <t>Speziale Enzo</t>
  </si>
  <si>
    <t>Taddei Roberto</t>
  </si>
  <si>
    <t>Classifica per Società</t>
  </si>
  <si>
    <t>Totale Atleti</t>
  </si>
  <si>
    <t>Ra</t>
  </si>
  <si>
    <t>C.</t>
  </si>
  <si>
    <t>N.C.</t>
  </si>
  <si>
    <t>G. Pod. I Risorti Buonconvento A.S.D</t>
  </si>
  <si>
    <t>Totale Partecipanti n.</t>
  </si>
  <si>
    <t>Classifica per Società 7^ Prova Campionato Provinciale Uisp Corse su Strada</t>
  </si>
  <si>
    <t>Atl.</t>
  </si>
  <si>
    <t xml:space="preserve">GIUDICI DI GARA </t>
  </si>
  <si>
    <t>SERVIZIO</t>
  </si>
  <si>
    <t>Brogini Marco</t>
  </si>
  <si>
    <t>Fanetti Enrico</t>
  </si>
  <si>
    <t>Cappai Raffaele</t>
  </si>
  <si>
    <t>Pratesi Enzo</t>
  </si>
  <si>
    <t>Falciani Claudio</t>
  </si>
  <si>
    <t>Sartori Alberto</t>
  </si>
  <si>
    <t>Nuti Gherardo</t>
  </si>
  <si>
    <t>Rocchi Duccio</t>
  </si>
  <si>
    <t>Santini Maris</t>
  </si>
  <si>
    <t>Tanzini Edo</t>
  </si>
  <si>
    <t>UISP SIENA ATLETICA LEGGERA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</si>
</sst>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u val="single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Helvetica Neue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8" fillId="0" borderId="0">
      <alignment/>
      <protection/>
    </xf>
    <xf numFmtId="0" fontId="5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9" borderId="0" applyNumberFormat="0" applyBorder="0" applyAlignment="0" applyProtection="0"/>
    <xf numFmtId="0" fontId="46" fillId="0" borderId="0" applyNumberFormat="0" applyFill="0" applyBorder="0" applyProtection="0">
      <alignment vertical="top"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0" borderId="4" applyNumberFormat="0" applyFont="0" applyAlignment="0" applyProtection="0"/>
    <xf numFmtId="0" fontId="54" fillId="20" borderId="5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 wrapText="1"/>
    </xf>
    <xf numFmtId="166" fontId="14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1" fontId="7" fillId="0" borderId="14" xfId="0" applyNumberFormat="1" applyFont="1" applyBorder="1" applyAlignment="1" quotePrefix="1">
      <alignment horizontal="center" vertical="center"/>
    </xf>
    <xf numFmtId="0" fontId="6" fillId="0" borderId="17" xfId="0" applyFont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53" applyProtection="1">
      <alignment/>
      <protection/>
    </xf>
    <xf numFmtId="0" fontId="10" fillId="34" borderId="17" xfId="53" applyFont="1" applyFill="1" applyBorder="1" applyAlignment="1" applyProtection="1">
      <alignment horizontal="center"/>
      <protection locked="0"/>
    </xf>
    <xf numFmtId="0" fontId="11" fillId="0" borderId="14" xfId="53" applyFont="1" applyBorder="1" applyAlignment="1" applyProtection="1">
      <alignment horizontal="center" vertical="center" wrapText="1"/>
      <protection/>
    </xf>
    <xf numFmtId="166" fontId="11" fillId="0" borderId="14" xfId="53" applyNumberFormat="1" applyFont="1" applyBorder="1" applyAlignment="1" applyProtection="1">
      <alignment horizontal="center" vertical="center" wrapText="1"/>
      <protection/>
    </xf>
    <xf numFmtId="0" fontId="8" fillId="0" borderId="0" xfId="53" applyAlignment="1" applyProtection="1">
      <alignment wrapText="1"/>
      <protection/>
    </xf>
    <xf numFmtId="0" fontId="6" fillId="0" borderId="18" xfId="53" applyFont="1" applyBorder="1" applyAlignment="1" applyProtection="1">
      <alignment horizontal="right"/>
      <protection/>
    </xf>
    <xf numFmtId="0" fontId="6" fillId="0" borderId="19" xfId="53" applyFont="1" applyBorder="1" applyAlignment="1" applyProtection="1" quotePrefix="1">
      <alignment horizontal="center"/>
      <protection/>
    </xf>
    <xf numFmtId="164" fontId="6" fillId="0" borderId="19" xfId="53" applyNumberFormat="1" applyFont="1" applyBorder="1" applyAlignment="1" applyProtection="1" quotePrefix="1">
      <alignment horizontal="center"/>
      <protection/>
    </xf>
    <xf numFmtId="1" fontId="6" fillId="0" borderId="19" xfId="53" applyNumberFormat="1" applyFont="1" applyBorder="1" applyAlignment="1" applyProtection="1" quotePrefix="1">
      <alignment horizontal="center"/>
      <protection/>
    </xf>
    <xf numFmtId="0" fontId="6" fillId="0" borderId="20" xfId="53" applyFont="1" applyFill="1" applyBorder="1" applyAlignment="1" applyProtection="1">
      <alignment horizontal="right"/>
      <protection/>
    </xf>
    <xf numFmtId="169" fontId="6" fillId="0" borderId="19" xfId="53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9" xfId="53" applyNumberFormat="1" applyFont="1" applyBorder="1" applyAlignment="1" applyProtection="1" quotePrefix="1">
      <alignment horizontal="center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4" fillId="0" borderId="0" xfId="0" applyFont="1" applyAlignment="1">
      <alignment horizontal="center"/>
    </xf>
    <xf numFmtId="168" fontId="14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 vertical="top" wrapText="1"/>
    </xf>
    <xf numFmtId="178" fontId="18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8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8" fillId="0" borderId="0" xfId="0" applyNumberFormat="1" applyFont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20" fillId="0" borderId="22" xfId="0" applyFont="1" applyBorder="1" applyAlignment="1" quotePrefix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64" fillId="0" borderId="24" xfId="0" applyNumberFormat="1" applyFont="1" applyBorder="1" applyAlignment="1">
      <alignment horizontal="center"/>
    </xf>
    <xf numFmtId="1" fontId="61" fillId="0" borderId="24" xfId="0" applyNumberFormat="1" applyFont="1" applyBorder="1" applyAlignment="1">
      <alignment horizontal="center"/>
    </xf>
    <xf numFmtId="1" fontId="61" fillId="0" borderId="25" xfId="0" applyNumberFormat="1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26" xfId="0" applyFont="1" applyBorder="1" applyAlignment="1" quotePrefix="1">
      <alignment horizontal="center" vertical="center"/>
    </xf>
    <xf numFmtId="0" fontId="17" fillId="0" borderId="27" xfId="0" applyFont="1" applyBorder="1" applyAlignment="1" quotePrefix="1">
      <alignment horizontal="center" vertical="center"/>
    </xf>
    <xf numFmtId="167" fontId="17" fillId="0" borderId="28" xfId="0" applyNumberFormat="1" applyFont="1" applyBorder="1" applyAlignment="1" quotePrefix="1">
      <alignment horizontal="center" vertical="center"/>
    </xf>
    <xf numFmtId="167" fontId="17" fillId="0" borderId="29" xfId="0" applyNumberFormat="1" applyFont="1" applyBorder="1" applyAlignment="1" quotePrefix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8" fontId="16" fillId="0" borderId="28" xfId="0" applyNumberFormat="1" applyFont="1" applyBorder="1" applyAlignment="1">
      <alignment horizontal="center" vertical="center"/>
    </xf>
    <xf numFmtId="168" fontId="16" fillId="0" borderId="36" xfId="0" applyNumberFormat="1" applyFont="1" applyBorder="1" applyAlignment="1">
      <alignment horizontal="center" vertical="center"/>
    </xf>
    <xf numFmtId="168" fontId="16" fillId="0" borderId="29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2" fillId="33" borderId="0" xfId="53" applyFont="1" applyFill="1" applyAlignment="1">
      <alignment horizontal="center" wrapText="1"/>
      <protection/>
    </xf>
    <xf numFmtId="0" fontId="9" fillId="0" borderId="0" xfId="53" applyFont="1" applyAlignment="1" applyProtection="1">
      <alignment horizontal="right"/>
      <protection/>
    </xf>
    <xf numFmtId="0" fontId="9" fillId="0" borderId="37" xfId="53" applyFont="1" applyBorder="1" applyAlignment="1" applyProtection="1">
      <alignment horizontal="right"/>
      <protection/>
    </xf>
    <xf numFmtId="0" fontId="11" fillId="0" borderId="18" xfId="53" applyFont="1" applyBorder="1" applyAlignment="1" applyProtection="1">
      <alignment horizontal="center" wrapText="1"/>
      <protection/>
    </xf>
    <xf numFmtId="0" fontId="11" fillId="0" borderId="22" xfId="53" applyFont="1" applyBorder="1" applyAlignment="1" applyProtection="1">
      <alignment horizontal="center" wrapText="1"/>
      <protection/>
    </xf>
    <xf numFmtId="168" fontId="11" fillId="0" borderId="18" xfId="53" applyNumberFormat="1" applyFont="1" applyBorder="1" applyAlignment="1" applyProtection="1">
      <alignment horizontal="center" wrapText="1"/>
      <protection/>
    </xf>
    <xf numFmtId="168" fontId="11" fillId="0" borderId="22" xfId="53" applyNumberFormat="1" applyFont="1" applyBorder="1" applyAlignment="1" applyProtection="1">
      <alignment horizontal="center" wrapText="1"/>
      <protection/>
    </xf>
    <xf numFmtId="0" fontId="11" fillId="0" borderId="18" xfId="53" applyFont="1" applyBorder="1" applyAlignment="1" applyProtection="1">
      <alignment horizontal="center"/>
      <protection/>
    </xf>
    <xf numFmtId="0" fontId="11" fillId="0" borderId="22" xfId="53" applyFont="1" applyBorder="1" applyAlignment="1" applyProtection="1">
      <alignment horizontal="center"/>
      <protection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8" fillId="0" borderId="0" xfId="57" applyFont="1" applyAlignment="1" applyProtection="1">
      <alignment horizontal="center"/>
      <protection/>
    </xf>
    <xf numFmtId="0" fontId="8" fillId="0" borderId="0" xfId="57" applyFont="1" applyAlignment="1" applyProtection="1">
      <alignment horizontal="center"/>
      <protection locked="0"/>
    </xf>
    <xf numFmtId="0" fontId="8" fillId="0" borderId="0" xfId="57" applyFont="1" applyProtection="1">
      <alignment/>
      <protection/>
    </xf>
    <xf numFmtId="0" fontId="8" fillId="0" borderId="0" xfId="57" applyFont="1" applyProtection="1" quotePrefix="1">
      <alignment/>
      <protection/>
    </xf>
    <xf numFmtId="175" fontId="8" fillId="0" borderId="0" xfId="57" applyNumberFormat="1" applyFont="1" applyAlignment="1" applyProtection="1">
      <alignment horizontal="center"/>
      <protection locked="0"/>
    </xf>
    <xf numFmtId="0" fontId="8" fillId="0" borderId="0" xfId="57" applyFont="1" applyAlignment="1" applyProtection="1" quotePrefix="1">
      <alignment horizontal="center"/>
      <protection/>
    </xf>
    <xf numFmtId="0" fontId="8" fillId="0" borderId="0" xfId="57" applyFont="1" applyBorder="1" applyAlignment="1" applyProtection="1" quotePrefix="1">
      <alignment horizontal="center"/>
      <protection/>
    </xf>
    <xf numFmtId="0" fontId="42" fillId="0" borderId="0" xfId="57" applyFont="1" applyProtection="1">
      <alignment/>
      <protection/>
    </xf>
    <xf numFmtId="0" fontId="42" fillId="0" borderId="0" xfId="57" applyFont="1" applyAlignment="1" applyProtection="1">
      <alignment horizontal="center"/>
      <protection/>
    </xf>
    <xf numFmtId="0" fontId="42" fillId="0" borderId="0" xfId="57" applyFont="1" applyAlignment="1" applyProtection="1">
      <alignment horizontal="center"/>
      <protection locked="0"/>
    </xf>
    <xf numFmtId="0" fontId="2" fillId="0" borderId="0" xfId="57" applyFont="1" applyProtection="1">
      <alignment/>
      <protection/>
    </xf>
    <xf numFmtId="0" fontId="8" fillId="0" borderId="0" xfId="57" applyAlignment="1" applyProtection="1">
      <alignment horizontal="center"/>
      <protection locked="0"/>
    </xf>
    <xf numFmtId="0" fontId="8" fillId="0" borderId="0" xfId="57" applyAlignment="1" applyProtection="1">
      <alignment horizontal="center"/>
      <protection/>
    </xf>
    <xf numFmtId="0" fontId="8" fillId="0" borderId="0" xfId="57" applyProtection="1">
      <alignment/>
      <protection/>
    </xf>
    <xf numFmtId="0" fontId="8" fillId="0" borderId="0" xfId="57" applyProtection="1" quotePrefix="1">
      <alignment/>
      <protection/>
    </xf>
    <xf numFmtId="175" fontId="8" fillId="0" borderId="0" xfId="57" applyNumberFormat="1" applyAlignment="1" applyProtection="1">
      <alignment horizontal="center"/>
      <protection locked="0"/>
    </xf>
    <xf numFmtId="0" fontId="8" fillId="0" borderId="0" xfId="57" applyBorder="1" applyAlignment="1" applyProtection="1" quotePrefix="1">
      <alignment horizontal="center"/>
      <protection/>
    </xf>
    <xf numFmtId="0" fontId="42" fillId="0" borderId="0" xfId="57" applyFont="1" applyProtection="1" quotePrefix="1">
      <alignment/>
      <protection/>
    </xf>
    <xf numFmtId="175" fontId="42" fillId="0" borderId="0" xfId="57" applyNumberFormat="1" applyFont="1" applyAlignment="1" applyProtection="1">
      <alignment horizontal="center"/>
      <protection locked="0"/>
    </xf>
    <xf numFmtId="0" fontId="42" fillId="0" borderId="0" xfId="57" applyFont="1" applyBorder="1" applyAlignment="1" applyProtection="1" quotePrefix="1">
      <alignment horizontal="center"/>
      <protection/>
    </xf>
    <xf numFmtId="0" fontId="66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8" fillId="0" borderId="0" xfId="57" applyFont="1" applyFill="1" applyProtection="1">
      <alignment/>
      <protection/>
    </xf>
    <xf numFmtId="0" fontId="66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6" fillId="0" borderId="0" xfId="0" applyFont="1" applyAlignment="1">
      <alignment horizontal="left"/>
    </xf>
    <xf numFmtId="0" fontId="0" fillId="0" borderId="0" xfId="0" applyAlignment="1">
      <alignment horizontal="left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72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 2" xfId="48"/>
    <cellStyle name="Normal 3" xfId="49"/>
    <cellStyle name="Normal 4" xfId="50"/>
    <cellStyle name="Normale 10" xfId="51"/>
    <cellStyle name="Normale 11" xfId="52"/>
    <cellStyle name="Normale 2" xfId="53"/>
    <cellStyle name="Normale 3" xfId="54"/>
    <cellStyle name="Normale 4" xfId="55"/>
    <cellStyle name="Normale 5" xfId="56"/>
    <cellStyle name="Normale_Foglio1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4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color theme="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wnloads\PROGRAMMA%20PASSEGGIATA%20PER%20TUTTI%20BADESS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StampaCateg"/>
      <sheetName val="Categorie"/>
      <sheetName val="GARA"/>
      <sheetName val="Class. Cat. 1"/>
      <sheetName val="Class. Cat. 2"/>
      <sheetName val="Class. numero"/>
      <sheetName val="Foglio1"/>
      <sheetName val="Foglio2"/>
      <sheetName val="Class. Partecipanti"/>
      <sheetName val="Classifica N.C."/>
      <sheetName val="Società"/>
      <sheetName val="Controllo Arrivo"/>
    </sheetNames>
    <sheetDataSet>
      <sheetData sheetId="1">
        <row r="3">
          <cell r="A3">
            <v>1</v>
          </cell>
          <cell r="E3" t="str">
            <v/>
          </cell>
          <cell r="G3" t="str">
            <v/>
          </cell>
          <cell r="I3" t="str">
            <v/>
          </cell>
          <cell r="J3" t="str">
            <v/>
          </cell>
          <cell r="K3" t="str">
            <v>ITA</v>
          </cell>
          <cell r="L3">
            <v>0</v>
          </cell>
          <cell r="M3" t="b">
            <v>0</v>
          </cell>
          <cell r="N3" t="str">
            <v>B-25 SENIORES FEMM.</v>
          </cell>
          <cell r="O3" t="str">
            <v>PULCINI FEMM.</v>
          </cell>
          <cell r="P3" t="b">
            <v>0</v>
          </cell>
          <cell r="Q3" t="str">
            <v>D-35 SENIORES MASCH.</v>
          </cell>
          <cell r="R3" t="str">
            <v>RAGAZZI</v>
          </cell>
          <cell r="S3" t="str">
            <v> </v>
          </cell>
          <cell r="T3">
            <v>2005</v>
          </cell>
        </row>
        <row r="4">
          <cell r="A4">
            <v>2</v>
          </cell>
          <cell r="E4" t="str">
            <v/>
          </cell>
          <cell r="G4" t="str">
            <v/>
          </cell>
          <cell r="I4" t="str">
            <v/>
          </cell>
          <cell r="J4" t="str">
            <v/>
          </cell>
          <cell r="K4" t="str">
            <v>ITA</v>
          </cell>
          <cell r="L4">
            <v>0</v>
          </cell>
          <cell r="M4" t="b">
            <v>0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 </v>
          </cell>
          <cell r="T4" t="str">
            <v>29 martiri</v>
          </cell>
        </row>
        <row r="5">
          <cell r="A5">
            <v>3</v>
          </cell>
          <cell r="E5" t="str">
            <v/>
          </cell>
          <cell r="G5" t="str">
            <v/>
          </cell>
          <cell r="I5" t="str">
            <v/>
          </cell>
          <cell r="J5" t="str">
            <v/>
          </cell>
          <cell r="K5" t="str">
            <v>ITA</v>
          </cell>
          <cell r="L5">
            <v>0</v>
          </cell>
          <cell r="M5" t="b">
            <v>0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 </v>
          </cell>
          <cell r="T5" t="str">
            <v>abbadia</v>
          </cell>
        </row>
        <row r="6">
          <cell r="A6">
            <v>4</v>
          </cell>
          <cell r="E6" t="str">
            <v/>
          </cell>
          <cell r="G6" t="str">
            <v/>
          </cell>
          <cell r="I6" t="str">
            <v/>
          </cell>
          <cell r="J6" t="str">
            <v/>
          </cell>
          <cell r="K6" t="str">
            <v>ITA</v>
          </cell>
          <cell r="L6">
            <v>0</v>
          </cell>
          <cell r="M6" t="b">
            <v>0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 </v>
          </cell>
          <cell r="T6" t="str">
            <v>acuto</v>
          </cell>
        </row>
        <row r="7">
          <cell r="A7">
            <v>5</v>
          </cell>
          <cell r="E7" t="str">
            <v/>
          </cell>
          <cell r="G7" t="str">
            <v/>
          </cell>
          <cell r="I7" t="str">
            <v/>
          </cell>
          <cell r="J7" t="str">
            <v/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b">
            <v>0</v>
          </cell>
          <cell r="Q7" t="str">
            <v>D-35 SENIORES MASCH.</v>
          </cell>
          <cell r="R7" t="str">
            <v>RAGAZZI</v>
          </cell>
          <cell r="S7" t="str">
            <v> </v>
          </cell>
          <cell r="T7" t="str">
            <v>aglianese</v>
          </cell>
        </row>
        <row r="8">
          <cell r="A8">
            <v>6</v>
          </cell>
          <cell r="E8" t="str">
            <v/>
          </cell>
          <cell r="G8" t="str">
            <v/>
          </cell>
          <cell r="I8" t="str">
            <v/>
          </cell>
          <cell r="J8" t="str">
            <v/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b">
            <v>0</v>
          </cell>
          <cell r="Q8" t="str">
            <v>D-35 SENIORES MASCH.</v>
          </cell>
          <cell r="R8" t="str">
            <v>RAGAZZI</v>
          </cell>
          <cell r="S8" t="str">
            <v> </v>
          </cell>
          <cell r="T8" t="str">
            <v>aics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airone</v>
          </cell>
        </row>
        <row r="10">
          <cell r="A10">
            <v>8</v>
          </cell>
          <cell r="E10" t="str">
            <v/>
          </cell>
          <cell r="G10" t="str">
            <v/>
          </cell>
          <cell r="I10" t="str">
            <v/>
          </cell>
          <cell r="J10" t="str">
            <v/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b">
            <v>0</v>
          </cell>
          <cell r="Q10" t="str">
            <v>D-35 SENIORES MASCH.</v>
          </cell>
          <cell r="R10" t="str">
            <v>RAGAZZI</v>
          </cell>
          <cell r="S10" t="str">
            <v> </v>
          </cell>
          <cell r="T10" t="str">
            <v>ali</v>
          </cell>
        </row>
        <row r="11">
          <cell r="A11">
            <v>9</v>
          </cell>
          <cell r="E11" t="str">
            <v/>
          </cell>
          <cell r="G11" t="str">
            <v/>
          </cell>
          <cell r="I11" t="str">
            <v/>
          </cell>
          <cell r="J11" t="str">
            <v/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b">
            <v>0</v>
          </cell>
          <cell r="Q11" t="str">
            <v>D-35 SENIORES MASCH.</v>
          </cell>
          <cell r="R11" t="str">
            <v>RAGAZZI</v>
          </cell>
          <cell r="S11" t="str">
            <v> </v>
          </cell>
          <cell r="T11" t="str">
            <v>ancelle</v>
          </cell>
        </row>
        <row r="12">
          <cell r="A12">
            <v>10</v>
          </cell>
          <cell r="E12" t="str">
            <v/>
          </cell>
          <cell r="G12" t="str">
            <v/>
          </cell>
          <cell r="I12" t="str">
            <v/>
          </cell>
          <cell r="J12" t="str">
            <v/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b">
            <v>0</v>
          </cell>
          <cell r="Q12" t="str">
            <v>D-35 SENIORES MASCH.</v>
          </cell>
          <cell r="R12" t="str">
            <v>RAGAZZI</v>
          </cell>
          <cell r="S12" t="str">
            <v> </v>
          </cell>
          <cell r="T12" t="str">
            <v>antraccoli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apuane</v>
          </cell>
        </row>
        <row r="14">
          <cell r="A14">
            <v>12</v>
          </cell>
          <cell r="E14" t="str">
            <v/>
          </cell>
          <cell r="G14" t="str">
            <v/>
          </cell>
          <cell r="I14" t="str">
            <v/>
          </cell>
          <cell r="J14" t="str">
            <v/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b">
            <v>0</v>
          </cell>
          <cell r="Q14" t="str">
            <v>D-35 SENIORES MASCH.</v>
          </cell>
          <cell r="R14" t="str">
            <v>RAGAZZI</v>
          </cell>
          <cell r="S14" t="str">
            <v> </v>
          </cell>
          <cell r="T14" t="str">
            <v>arcs perugia</v>
          </cell>
        </row>
        <row r="15">
          <cell r="A15">
            <v>13</v>
          </cell>
          <cell r="E15" t="str">
            <v/>
          </cell>
          <cell r="G15" t="str">
            <v/>
          </cell>
          <cell r="I15" t="str">
            <v/>
          </cell>
          <cell r="J15" t="str">
            <v/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b">
            <v>0</v>
          </cell>
          <cell r="Q15" t="str">
            <v>D-35 SENIORES MASCH.</v>
          </cell>
          <cell r="R15" t="str">
            <v>RAGAZZI</v>
          </cell>
          <cell r="S15" t="str">
            <v> </v>
          </cell>
          <cell r="T15" t="str">
            <v>arezzo</v>
          </cell>
        </row>
        <row r="16">
          <cell r="A16">
            <v>14</v>
          </cell>
          <cell r="E16" t="str">
            <v/>
          </cell>
          <cell r="G16" t="str">
            <v/>
          </cell>
          <cell r="I16" t="str">
            <v/>
          </cell>
          <cell r="J16" t="str">
            <v/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b">
            <v>0</v>
          </cell>
          <cell r="Q16" t="str">
            <v>D-35 SENIORES MASCH.</v>
          </cell>
          <cell r="R16" t="str">
            <v>RAGAZZI</v>
          </cell>
          <cell r="S16" t="str">
            <v> </v>
          </cell>
          <cell r="T16" t="str">
            <v>argento</v>
          </cell>
        </row>
        <row r="17">
          <cell r="A17">
            <v>15</v>
          </cell>
          <cell r="E17" t="str">
            <v/>
          </cell>
          <cell r="G17" t="str">
            <v/>
          </cell>
          <cell r="I17" t="str">
            <v/>
          </cell>
          <cell r="J17" t="str">
            <v/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b">
            <v>0</v>
          </cell>
          <cell r="Q17" t="str">
            <v>D-35 SENIORES MASCH.</v>
          </cell>
          <cell r="R17" t="str">
            <v>RAGAZZI</v>
          </cell>
          <cell r="S17" t="str">
            <v> </v>
          </cell>
          <cell r="T17" t="str">
            <v>assi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ataf</v>
          </cell>
        </row>
        <row r="19">
          <cell r="A19">
            <v>17</v>
          </cell>
          <cell r="E19" t="str">
            <v/>
          </cell>
          <cell r="G19" t="str">
            <v/>
          </cell>
          <cell r="I19" t="str">
            <v/>
          </cell>
          <cell r="J19" t="str">
            <v/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b">
            <v>0</v>
          </cell>
          <cell r="Q19" t="str">
            <v>D-35 SENIORES MASCH.</v>
          </cell>
          <cell r="R19" t="str">
            <v>RAGAZZI</v>
          </cell>
          <cell r="S19" t="str">
            <v> </v>
          </cell>
          <cell r="T19" t="str">
            <v>atletica</v>
          </cell>
        </row>
        <row r="20">
          <cell r="A20">
            <v>18</v>
          </cell>
          <cell r="E20" t="str">
            <v/>
          </cell>
          <cell r="G20" t="str">
            <v/>
          </cell>
          <cell r="I20" t="str">
            <v/>
          </cell>
          <cell r="J20" t="str">
            <v/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b">
            <v>0</v>
          </cell>
          <cell r="Q20" t="str">
            <v>D-35 SENIORES MASCH.</v>
          </cell>
          <cell r="R20" t="str">
            <v>RAGAZZI</v>
          </cell>
          <cell r="S20" t="str">
            <v> </v>
          </cell>
          <cell r="T20" t="str">
            <v>atletica futura</v>
          </cell>
        </row>
        <row r="21">
          <cell r="A21">
            <v>19</v>
          </cell>
          <cell r="E21" t="str">
            <v/>
          </cell>
          <cell r="G21" t="str">
            <v/>
          </cell>
          <cell r="I21" t="str">
            <v/>
          </cell>
          <cell r="J21" t="str">
            <v/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b">
            <v>0</v>
          </cell>
          <cell r="Q21" t="str">
            <v>D-35 SENIORES MASCH.</v>
          </cell>
          <cell r="R21" t="str">
            <v>RAGAZZI</v>
          </cell>
          <cell r="S21" t="str">
            <v> </v>
          </cell>
          <cell r="T21" t="str">
            <v>aurora</v>
          </cell>
        </row>
        <row r="22">
          <cell r="A22">
            <v>20</v>
          </cell>
          <cell r="E22" t="str">
            <v/>
          </cell>
          <cell r="G22" t="str">
            <v/>
          </cell>
          <cell r="I22" t="str">
            <v/>
          </cell>
          <cell r="J22" t="str">
            <v/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b">
            <v>0</v>
          </cell>
          <cell r="Q22" t="str">
            <v>D-35 SENIORES MASCH.</v>
          </cell>
          <cell r="R22" t="str">
            <v>RAGAZZI</v>
          </cell>
          <cell r="S22" t="str">
            <v> </v>
          </cell>
          <cell r="T22" t="str">
            <v>aurora montale</v>
          </cell>
        </row>
        <row r="23">
          <cell r="A23">
            <v>21</v>
          </cell>
          <cell r="E23" t="str">
            <v/>
          </cell>
          <cell r="G23" t="str">
            <v/>
          </cell>
          <cell r="I23" t="str">
            <v/>
          </cell>
          <cell r="J23" t="str">
            <v/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b">
            <v>0</v>
          </cell>
          <cell r="Q23" t="str">
            <v>D-35 SENIORES MASCH.</v>
          </cell>
          <cell r="R23" t="str">
            <v>RAGAZZI</v>
          </cell>
          <cell r="S23" t="str">
            <v> </v>
          </cell>
          <cell r="T23" t="str">
            <v>aurora prato</v>
          </cell>
        </row>
        <row r="24">
          <cell r="A24">
            <v>22</v>
          </cell>
          <cell r="E24" t="str">
            <v/>
          </cell>
          <cell r="G24" t="str">
            <v/>
          </cell>
          <cell r="I24" t="str">
            <v/>
          </cell>
          <cell r="J24" t="str">
            <v/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b">
            <v>0</v>
          </cell>
          <cell r="Q24" t="str">
            <v>D-35 SENIORES MASCH.</v>
          </cell>
          <cell r="R24" t="str">
            <v>RAGAZZI</v>
          </cell>
          <cell r="S24" t="str">
            <v> </v>
          </cell>
          <cell r="T24" t="str">
            <v>ausonia</v>
          </cell>
        </row>
        <row r="25">
          <cell r="A25">
            <v>23</v>
          </cell>
          <cell r="E25" t="str">
            <v/>
          </cell>
          <cell r="G25" t="str">
            <v/>
          </cell>
          <cell r="I25" t="str">
            <v/>
          </cell>
          <cell r="J25" t="str">
            <v/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b">
            <v>0</v>
          </cell>
          <cell r="Q25" t="str">
            <v>D-35 SENIORES MASCH.</v>
          </cell>
          <cell r="R25" t="str">
            <v>RAGAZZI</v>
          </cell>
          <cell r="S25" t="str">
            <v> </v>
          </cell>
          <cell r="T25" t="str">
            <v>Avis cortona</v>
          </cell>
        </row>
        <row r="26">
          <cell r="A26">
            <v>24</v>
          </cell>
          <cell r="E26" t="str">
            <v/>
          </cell>
          <cell r="G26" t="str">
            <v/>
          </cell>
          <cell r="I26" t="str">
            <v/>
          </cell>
          <cell r="J26" t="str">
            <v/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b">
            <v>0</v>
          </cell>
          <cell r="Q26" t="str">
            <v>D-35 SENIORES MASCH.</v>
          </cell>
          <cell r="R26" t="str">
            <v>RAGAZZI</v>
          </cell>
          <cell r="S26" t="str">
            <v> </v>
          </cell>
          <cell r="T26" t="str">
            <v>avis fabriano</v>
          </cell>
        </row>
        <row r="27">
          <cell r="A27">
            <v>25</v>
          </cell>
          <cell r="E27" t="str">
            <v/>
          </cell>
          <cell r="G27" t="str">
            <v/>
          </cell>
          <cell r="I27" t="str">
            <v/>
          </cell>
          <cell r="J27" t="str">
            <v/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b">
            <v>0</v>
          </cell>
          <cell r="Q27" t="str">
            <v>D-35 SENIORES MASCH.</v>
          </cell>
          <cell r="R27" t="str">
            <v>RAGAZZI</v>
          </cell>
          <cell r="S27" t="str">
            <v> </v>
          </cell>
          <cell r="T27" t="str">
            <v>Avis Imola</v>
          </cell>
        </row>
        <row r="28">
          <cell r="A28">
            <v>26</v>
          </cell>
          <cell r="E28" t="str">
            <v/>
          </cell>
          <cell r="G28" t="str">
            <v/>
          </cell>
          <cell r="I28" t="str">
            <v/>
          </cell>
          <cell r="J28" t="str">
            <v/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b">
            <v>0</v>
          </cell>
          <cell r="Q28" t="str">
            <v>D-35 SENIORES MASCH.</v>
          </cell>
          <cell r="R28" t="str">
            <v>RAGAZZI</v>
          </cell>
          <cell r="S28" t="str">
            <v> </v>
          </cell>
          <cell r="T28" t="str">
            <v>avis perugia</v>
          </cell>
        </row>
        <row r="29">
          <cell r="A29">
            <v>27</v>
          </cell>
          <cell r="E29" t="str">
            <v/>
          </cell>
          <cell r="G29" t="str">
            <v/>
          </cell>
          <cell r="I29" t="str">
            <v/>
          </cell>
          <cell r="J29" t="str">
            <v/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b">
            <v>0</v>
          </cell>
          <cell r="Q29" t="str">
            <v>D-35 SENIORES MASCH.</v>
          </cell>
          <cell r="R29" t="str">
            <v>RAGAZZI</v>
          </cell>
          <cell r="S29" t="str">
            <v> </v>
          </cell>
          <cell r="T29" t="str">
            <v>avis pescia</v>
          </cell>
        </row>
        <row r="30">
          <cell r="A30">
            <v>28</v>
          </cell>
          <cell r="E30" t="str">
            <v/>
          </cell>
          <cell r="G30" t="str">
            <v/>
          </cell>
          <cell r="I30" t="str">
            <v/>
          </cell>
          <cell r="J30" t="str">
            <v/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b">
            <v>0</v>
          </cell>
          <cell r="Q30" t="str">
            <v>D-35 SENIORES MASCH.</v>
          </cell>
          <cell r="R30" t="str">
            <v>RAGAZZI</v>
          </cell>
          <cell r="S30" t="str">
            <v> </v>
          </cell>
          <cell r="T30" t="str">
            <v>avis piombino</v>
          </cell>
        </row>
        <row r="31">
          <cell r="A31">
            <v>29</v>
          </cell>
          <cell r="E31" t="str">
            <v/>
          </cell>
          <cell r="G31" t="str">
            <v/>
          </cell>
          <cell r="I31" t="str">
            <v/>
          </cell>
          <cell r="J31" t="str">
            <v/>
          </cell>
          <cell r="K31" t="str">
            <v>ITA</v>
          </cell>
          <cell r="L31">
            <v>0</v>
          </cell>
          <cell r="M31" t="b">
            <v>0</v>
          </cell>
          <cell r="N31" t="str">
            <v>B-25 SENIORES FEMM.</v>
          </cell>
          <cell r="O31" t="str">
            <v>PULCINI FEMM.</v>
          </cell>
          <cell r="P31" t="b">
            <v>0</v>
          </cell>
          <cell r="Q31" t="str">
            <v>D-35 SENIORES MASCH.</v>
          </cell>
          <cell r="R31" t="str">
            <v>RAGAZZI</v>
          </cell>
          <cell r="S31" t="str">
            <v> </v>
          </cell>
          <cell r="T31" t="str">
            <v>avis pratovecchio</v>
          </cell>
        </row>
        <row r="32">
          <cell r="A32">
            <v>30</v>
          </cell>
          <cell r="E32" t="str">
            <v/>
          </cell>
          <cell r="G32" t="str">
            <v/>
          </cell>
          <cell r="I32" t="str">
            <v/>
          </cell>
          <cell r="J32" t="str">
            <v/>
          </cell>
          <cell r="K32" t="str">
            <v>ITA</v>
          </cell>
          <cell r="L32">
            <v>0</v>
          </cell>
          <cell r="M32" t="b">
            <v>0</v>
          </cell>
          <cell r="N32" t="str">
            <v>B-25 SENIORES FEMM.</v>
          </cell>
          <cell r="O32" t="str">
            <v>PULCINI FEMM.</v>
          </cell>
          <cell r="P32" t="b">
            <v>0</v>
          </cell>
          <cell r="Q32" t="str">
            <v>D-35 SENIORES MASCH.</v>
          </cell>
          <cell r="R32" t="str">
            <v>RAGAZZI</v>
          </cell>
          <cell r="S32" t="str">
            <v> </v>
          </cell>
          <cell r="T32" t="str">
            <v>avis querceto</v>
          </cell>
        </row>
        <row r="33">
          <cell r="A33">
            <v>31</v>
          </cell>
          <cell r="E33" t="str">
            <v/>
          </cell>
          <cell r="G33" t="str">
            <v/>
          </cell>
          <cell r="I33" t="str">
            <v/>
          </cell>
          <cell r="J33" t="str">
            <v/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b">
            <v>0</v>
          </cell>
          <cell r="Q33" t="str">
            <v>D-35 SENIORES MASCH.</v>
          </cell>
          <cell r="R33" t="str">
            <v>RAGAZZI</v>
          </cell>
          <cell r="S33" t="str">
            <v> </v>
          </cell>
          <cell r="T33" t="str">
            <v>avis sansepolcro</v>
          </cell>
        </row>
        <row r="34">
          <cell r="A34">
            <v>32</v>
          </cell>
          <cell r="E34" t="str">
            <v/>
          </cell>
          <cell r="G34" t="str">
            <v/>
          </cell>
          <cell r="I34" t="str">
            <v/>
          </cell>
          <cell r="J34" t="str">
            <v/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b">
            <v>0</v>
          </cell>
          <cell r="Q34" t="str">
            <v>D-35 SENIORES MASCH.</v>
          </cell>
          <cell r="R34" t="str">
            <v>RAGAZZI</v>
          </cell>
          <cell r="S34" t="str">
            <v> </v>
          </cell>
          <cell r="T34" t="str">
            <v>badia</v>
          </cell>
        </row>
        <row r="35">
          <cell r="A35">
            <v>33</v>
          </cell>
          <cell r="E35" t="str">
            <v/>
          </cell>
          <cell r="G35" t="str">
            <v/>
          </cell>
          <cell r="I35" t="str">
            <v/>
          </cell>
          <cell r="J35" t="str">
            <v/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b">
            <v>0</v>
          </cell>
          <cell r="Q35" t="str">
            <v>D-35 SENIORES MASCH.</v>
          </cell>
          <cell r="R35" t="str">
            <v>RAGAZZI</v>
          </cell>
          <cell r="S35" t="str">
            <v> </v>
          </cell>
          <cell r="T35" t="str">
            <v>bancari</v>
          </cell>
        </row>
        <row r="36">
          <cell r="A36">
            <v>34</v>
          </cell>
          <cell r="E36" t="str">
            <v/>
          </cell>
          <cell r="G36" t="str">
            <v/>
          </cell>
          <cell r="I36" t="str">
            <v/>
          </cell>
          <cell r="J36" t="str">
            <v/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b">
            <v>0</v>
          </cell>
          <cell r="Q36" t="str">
            <v>D-35 SENIORES MASCH.</v>
          </cell>
          <cell r="R36" t="str">
            <v>RAGAZZI</v>
          </cell>
          <cell r="S36" t="str">
            <v> </v>
          </cell>
          <cell r="T36" t="str">
            <v>baratti</v>
          </cell>
        </row>
        <row r="37">
          <cell r="A37">
            <v>35</v>
          </cell>
          <cell r="E37" t="str">
            <v/>
          </cell>
          <cell r="G37" t="str">
            <v/>
          </cell>
          <cell r="I37" t="str">
            <v/>
          </cell>
          <cell r="J37" t="str">
            <v/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b">
            <v>0</v>
          </cell>
          <cell r="Q37" t="str">
            <v>D-35 SENIORES MASCH.</v>
          </cell>
          <cell r="R37" t="str">
            <v>RAGAZZI</v>
          </cell>
          <cell r="S37" t="str">
            <v> </v>
          </cell>
          <cell r="T37" t="str">
            <v>barberino</v>
          </cell>
        </row>
        <row r="38">
          <cell r="A38">
            <v>36</v>
          </cell>
          <cell r="E38" t="str">
            <v/>
          </cell>
          <cell r="G38" t="str">
            <v/>
          </cell>
          <cell r="I38" t="str">
            <v/>
          </cell>
          <cell r="J38" t="str">
            <v/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b">
            <v>0</v>
          </cell>
          <cell r="Q38" t="str">
            <v>D-35 SENIORES MASCH.</v>
          </cell>
          <cell r="R38" t="str">
            <v>RAGAZZI</v>
          </cell>
          <cell r="S38" t="str">
            <v> </v>
          </cell>
          <cell r="T38" t="str">
            <v>Barbicone</v>
          </cell>
        </row>
        <row r="39">
          <cell r="A39">
            <v>37</v>
          </cell>
          <cell r="E39" t="str">
            <v/>
          </cell>
          <cell r="G39" t="str">
            <v/>
          </cell>
          <cell r="I39" t="str">
            <v/>
          </cell>
          <cell r="J39" t="str">
            <v/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b">
            <v>0</v>
          </cell>
          <cell r="Q39" t="str">
            <v>D-35 SENIORES MASCH.</v>
          </cell>
          <cell r="R39" t="str">
            <v>RAGAZZI</v>
          </cell>
          <cell r="S39" t="str">
            <v> </v>
          </cell>
          <cell r="T39" t="str">
            <v>barga</v>
          </cell>
        </row>
        <row r="40">
          <cell r="A40">
            <v>38</v>
          </cell>
          <cell r="E40" t="str">
            <v/>
          </cell>
          <cell r="G40" t="str">
            <v/>
          </cell>
          <cell r="I40" t="str">
            <v/>
          </cell>
          <cell r="J40" t="str">
            <v/>
          </cell>
          <cell r="K40" t="str">
            <v>ITA</v>
          </cell>
          <cell r="L40">
            <v>0</v>
          </cell>
          <cell r="M40" t="b">
            <v>0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 </v>
          </cell>
          <cell r="T40" t="str">
            <v>bartolo</v>
          </cell>
        </row>
        <row r="41">
          <cell r="A41">
            <v>39</v>
          </cell>
          <cell r="E41" t="str">
            <v/>
          </cell>
          <cell r="G41" t="str">
            <v/>
          </cell>
          <cell r="I41" t="str">
            <v/>
          </cell>
          <cell r="J41" t="str">
            <v/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b">
            <v>0</v>
          </cell>
          <cell r="Q41" t="str">
            <v>D-35 SENIORES MASCH.</v>
          </cell>
          <cell r="R41" t="str">
            <v>RAGAZZI</v>
          </cell>
          <cell r="S41" t="str">
            <v> </v>
          </cell>
          <cell r="T41" t="str">
            <v>bastia</v>
          </cell>
        </row>
        <row r="42">
          <cell r="A42">
            <v>40</v>
          </cell>
          <cell r="E42" t="str">
            <v/>
          </cell>
          <cell r="G42" t="str">
            <v/>
          </cell>
          <cell r="I42" t="str">
            <v/>
          </cell>
          <cell r="J42" t="str">
            <v/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b">
            <v>0</v>
          </cell>
          <cell r="Q42" t="str">
            <v>D-35 SENIORES MASCH.</v>
          </cell>
          <cell r="R42" t="str">
            <v>RAGAZZI</v>
          </cell>
          <cell r="S42" t="str">
            <v> </v>
          </cell>
          <cell r="T42" t="str">
            <v>Bastia U.</v>
          </cell>
        </row>
        <row r="43">
          <cell r="A43">
            <v>41</v>
          </cell>
          <cell r="E43" t="str">
            <v/>
          </cell>
          <cell r="G43" t="str">
            <v/>
          </cell>
          <cell r="I43" t="str">
            <v/>
          </cell>
          <cell r="J43" t="str">
            <v/>
          </cell>
          <cell r="K43" t="str">
            <v>ITA</v>
          </cell>
          <cell r="L43">
            <v>0</v>
          </cell>
          <cell r="M43" t="b">
            <v>0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 </v>
          </cell>
          <cell r="T43" t="str">
            <v>battisti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beati</v>
          </cell>
        </row>
        <row r="45">
          <cell r="A45">
            <v>43</v>
          </cell>
          <cell r="E45" t="str">
            <v/>
          </cell>
          <cell r="G45" t="str">
            <v/>
          </cell>
          <cell r="I45" t="str">
            <v/>
          </cell>
          <cell r="J45" t="str">
            <v/>
          </cell>
          <cell r="K45" t="str">
            <v/>
          </cell>
          <cell r="M45" t="b">
            <v>0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 </v>
          </cell>
          <cell r="T45" t="str">
            <v>bellaria</v>
          </cell>
        </row>
        <row r="46">
          <cell r="A46">
            <v>44</v>
          </cell>
          <cell r="E46" t="str">
            <v/>
          </cell>
          <cell r="G46" t="str">
            <v/>
          </cell>
          <cell r="I46" t="str">
            <v/>
          </cell>
          <cell r="J46" t="str">
            <v/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b">
            <v>0</v>
          </cell>
          <cell r="Q46" t="str">
            <v>D-35 SENIORES MASCH.</v>
          </cell>
          <cell r="R46" t="str">
            <v>RAGAZZI</v>
          </cell>
          <cell r="S46" t="str">
            <v> </v>
          </cell>
          <cell r="T46" t="str">
            <v>bellavista</v>
          </cell>
        </row>
        <row r="47">
          <cell r="A47">
            <v>45</v>
          </cell>
          <cell r="E47" t="str">
            <v/>
          </cell>
          <cell r="G47" t="str">
            <v/>
          </cell>
          <cell r="I47" t="str">
            <v/>
          </cell>
          <cell r="J47" t="str">
            <v/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b">
            <v>0</v>
          </cell>
          <cell r="Q47" t="str">
            <v>D-35 SENIORES MASCH.</v>
          </cell>
          <cell r="R47" t="str">
            <v>RAGAZZI</v>
          </cell>
          <cell r="S47" t="str">
            <v> </v>
          </cell>
          <cell r="T47" t="str">
            <v>Bellavista escursioni</v>
          </cell>
        </row>
        <row r="48">
          <cell r="A48">
            <v>46</v>
          </cell>
          <cell r="E48" t="str">
            <v/>
          </cell>
          <cell r="G48" t="str">
            <v/>
          </cell>
          <cell r="I48" t="str">
            <v/>
          </cell>
          <cell r="J48" t="str">
            <v/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b">
            <v>0</v>
          </cell>
          <cell r="Q48" t="str">
            <v>D-35 SENIORES MASCH.</v>
          </cell>
          <cell r="R48" t="str">
            <v>RAGAZZI</v>
          </cell>
          <cell r="S48" t="str">
            <v> </v>
          </cell>
          <cell r="T48" t="str">
            <v>berzantina</v>
          </cell>
        </row>
        <row r="49">
          <cell r="A49">
            <v>47</v>
          </cell>
          <cell r="E49" t="str">
            <v/>
          </cell>
          <cell r="G49" t="str">
            <v/>
          </cell>
          <cell r="I49" t="str">
            <v/>
          </cell>
          <cell r="J49" t="str">
            <v/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b">
            <v>0</v>
          </cell>
          <cell r="Q49" t="str">
            <v>D-35 SENIORES MASCH.</v>
          </cell>
          <cell r="R49" t="str">
            <v>RAGAZZI</v>
          </cell>
          <cell r="S49" t="str">
            <v> </v>
          </cell>
          <cell r="T49" t="str">
            <v>Best</v>
          </cell>
        </row>
        <row r="50">
          <cell r="A50">
            <v>48</v>
          </cell>
          <cell r="E50" t="str">
            <v/>
          </cell>
          <cell r="G50" t="str">
            <v/>
          </cell>
          <cell r="I50" t="str">
            <v/>
          </cell>
          <cell r="J50" t="str">
            <v/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b">
            <v>0</v>
          </cell>
          <cell r="Q50" t="str">
            <v>D-35 SENIORES MASCH.</v>
          </cell>
          <cell r="R50" t="str">
            <v>RAGAZZI</v>
          </cell>
          <cell r="S50" t="str">
            <v> </v>
          </cell>
          <cell r="T50" t="str">
            <v>bike</v>
          </cell>
        </row>
        <row r="51">
          <cell r="A51">
            <v>49</v>
          </cell>
          <cell r="E51" t="str">
            <v/>
          </cell>
          <cell r="G51" t="str">
            <v/>
          </cell>
          <cell r="I51" t="str">
            <v/>
          </cell>
          <cell r="J51" t="str">
            <v/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b">
            <v>0</v>
          </cell>
          <cell r="Q51" t="str">
            <v>D-35 SENIORES MASCH.</v>
          </cell>
          <cell r="R51" t="str">
            <v>RAGAZZI</v>
          </cell>
          <cell r="S51" t="str">
            <v> </v>
          </cell>
          <cell r="T51" t="str">
            <v>Bollicine</v>
          </cell>
        </row>
        <row r="52">
          <cell r="A52">
            <v>50</v>
          </cell>
          <cell r="E52" t="str">
            <v/>
          </cell>
          <cell r="G52" t="str">
            <v/>
          </cell>
          <cell r="I52" t="str">
            <v/>
          </cell>
          <cell r="J52" t="str">
            <v/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b">
            <v>0</v>
          </cell>
          <cell r="Q52" t="str">
            <v>D-35 SENIORES MASCH.</v>
          </cell>
          <cell r="R52" t="str">
            <v>RAGAZZI</v>
          </cell>
          <cell r="S52" t="str">
            <v> </v>
          </cell>
          <cell r="T52" t="str">
            <v>bolsena forum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bonelle</v>
          </cell>
        </row>
        <row r="54">
          <cell r="A54">
            <v>52</v>
          </cell>
          <cell r="E54" t="str">
            <v/>
          </cell>
          <cell r="G54" t="str">
            <v/>
          </cell>
          <cell r="I54" t="str">
            <v/>
          </cell>
          <cell r="J54" t="str">
            <v/>
          </cell>
          <cell r="K54" t="str">
            <v>ITA</v>
          </cell>
          <cell r="L54">
            <v>0</v>
          </cell>
          <cell r="M54" t="b">
            <v>0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 </v>
          </cell>
          <cell r="T54" t="str">
            <v>boni</v>
          </cell>
        </row>
        <row r="55">
          <cell r="A55">
            <v>53</v>
          </cell>
          <cell r="E55" t="str">
            <v/>
          </cell>
          <cell r="G55" t="str">
            <v/>
          </cell>
          <cell r="I55" t="str">
            <v/>
          </cell>
          <cell r="J55" t="str">
            <v/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b">
            <v>0</v>
          </cell>
          <cell r="Q55" t="str">
            <v>D-35 SENIORES MASCH.</v>
          </cell>
          <cell r="R55" t="str">
            <v>RAGAZZI</v>
          </cell>
          <cell r="S55" t="str">
            <v> </v>
          </cell>
          <cell r="T55" t="str">
            <v>borgo a buggiano</v>
          </cell>
        </row>
        <row r="56">
          <cell r="A56">
            <v>54</v>
          </cell>
          <cell r="E56" t="str">
            <v/>
          </cell>
          <cell r="G56" t="str">
            <v/>
          </cell>
          <cell r="I56" t="str">
            <v/>
          </cell>
          <cell r="J56" t="str">
            <v/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b">
            <v>0</v>
          </cell>
          <cell r="Q56" t="str">
            <v>D-35 SENIORES MASCH.</v>
          </cell>
          <cell r="R56" t="str">
            <v>RAGAZZI</v>
          </cell>
          <cell r="S56" t="str">
            <v> </v>
          </cell>
          <cell r="T56" t="str">
            <v>boschi</v>
          </cell>
        </row>
        <row r="57">
          <cell r="A57">
            <v>55</v>
          </cell>
          <cell r="E57" t="str">
            <v/>
          </cell>
          <cell r="G57" t="str">
            <v/>
          </cell>
          <cell r="I57" t="str">
            <v/>
          </cell>
          <cell r="J57" t="str">
            <v/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b">
            <v>0</v>
          </cell>
          <cell r="Q57" t="str">
            <v>D-35 SENIORES MASCH.</v>
          </cell>
          <cell r="R57" t="str">
            <v>RAGAZZI</v>
          </cell>
          <cell r="S57" t="str">
            <v> </v>
          </cell>
          <cell r="T57" t="str">
            <v>brooks</v>
          </cell>
        </row>
        <row r="58">
          <cell r="A58">
            <v>56</v>
          </cell>
          <cell r="E58" t="str">
            <v/>
          </cell>
          <cell r="G58" t="str">
            <v/>
          </cell>
          <cell r="I58" t="str">
            <v/>
          </cell>
          <cell r="J58" t="str">
            <v/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b">
            <v>0</v>
          </cell>
          <cell r="Q58" t="str">
            <v>D-35 SENIORES MASCH.</v>
          </cell>
          <cell r="R58" t="str">
            <v>RAGAZZI</v>
          </cell>
          <cell r="S58" t="str">
            <v> </v>
          </cell>
          <cell r="T58" t="str">
            <v>Bulletta</v>
          </cell>
        </row>
        <row r="59">
          <cell r="A59">
            <v>57</v>
          </cell>
          <cell r="E59" t="str">
            <v/>
          </cell>
          <cell r="G59" t="str">
            <v/>
          </cell>
          <cell r="I59" t="str">
            <v/>
          </cell>
          <cell r="J59" t="str">
            <v/>
          </cell>
          <cell r="K59" t="str">
            <v>ITA</v>
          </cell>
          <cell r="L59">
            <v>0</v>
          </cell>
          <cell r="M59" t="b">
            <v>0</v>
          </cell>
          <cell r="N59" t="str">
            <v>B-25 SENIORES FEMM.</v>
          </cell>
          <cell r="O59" t="str">
            <v>PULCINI FEMM.</v>
          </cell>
          <cell r="P59" t="b">
            <v>0</v>
          </cell>
          <cell r="Q59" t="str">
            <v>D-35 SENIORES MASCH.</v>
          </cell>
          <cell r="R59" t="str">
            <v>RAGAZZI</v>
          </cell>
          <cell r="S59" t="str">
            <v> </v>
          </cell>
          <cell r="T59" t="str">
            <v>Butchers</v>
          </cell>
        </row>
        <row r="60">
          <cell r="A60">
            <v>58</v>
          </cell>
          <cell r="E60" t="str">
            <v/>
          </cell>
          <cell r="G60" t="str">
            <v/>
          </cell>
          <cell r="I60" t="str">
            <v/>
          </cell>
          <cell r="J60" t="str">
            <v/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b">
            <v>0</v>
          </cell>
          <cell r="Q60" t="str">
            <v>D-35 SENIORES MASCH.</v>
          </cell>
          <cell r="R60" t="str">
            <v>RAGAZZI</v>
          </cell>
          <cell r="S60" t="str">
            <v> </v>
          </cell>
          <cell r="T60" t="str">
            <v>cai pistoia</v>
          </cell>
        </row>
        <row r="61">
          <cell r="A61">
            <v>59</v>
          </cell>
          <cell r="E61" t="str">
            <v/>
          </cell>
          <cell r="G61" t="str">
            <v/>
          </cell>
          <cell r="I61" t="str">
            <v/>
          </cell>
          <cell r="J61" t="str">
            <v/>
          </cell>
          <cell r="K61" t="str">
            <v>ITA</v>
          </cell>
          <cell r="L61">
            <v>0</v>
          </cell>
          <cell r="M61" t="b">
            <v>0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 </v>
          </cell>
          <cell r="T61" t="str">
            <v>cai prato</v>
          </cell>
        </row>
        <row r="62">
          <cell r="A62">
            <v>60</v>
          </cell>
          <cell r="E62" t="str">
            <v/>
          </cell>
          <cell r="G62" t="str">
            <v/>
          </cell>
          <cell r="I62" t="str">
            <v/>
          </cell>
          <cell r="J62" t="str">
            <v/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b">
            <v>0</v>
          </cell>
          <cell r="Q62" t="str">
            <v>D-35 SENIORES MASCH.</v>
          </cell>
          <cell r="R62" t="str">
            <v>RAGAZZI</v>
          </cell>
          <cell r="S62" t="str">
            <v> </v>
          </cell>
          <cell r="T62" t="str">
            <v>calenzano</v>
          </cell>
        </row>
        <row r="63">
          <cell r="A63">
            <v>61</v>
          </cell>
          <cell r="E63" t="str">
            <v/>
          </cell>
          <cell r="G63" t="str">
            <v/>
          </cell>
          <cell r="I63" t="str">
            <v/>
          </cell>
          <cell r="J63" t="str">
            <v/>
          </cell>
          <cell r="K63" t="str">
            <v>ITA</v>
          </cell>
          <cell r="L63">
            <v>0</v>
          </cell>
          <cell r="M63" t="b">
            <v>0</v>
          </cell>
          <cell r="N63" t="str">
            <v>B-25 SENIORES FEMM.</v>
          </cell>
          <cell r="O63" t="str">
            <v>PULCINI FEMM.</v>
          </cell>
          <cell r="P63" t="b">
            <v>0</v>
          </cell>
          <cell r="Q63" t="str">
            <v>D-35 SENIORES MASCH.</v>
          </cell>
          <cell r="R63" t="str">
            <v>RAGAZZI</v>
          </cell>
          <cell r="S63" t="str">
            <v> </v>
          </cell>
          <cell r="T63" t="str">
            <v>camaiore</v>
          </cell>
        </row>
        <row r="64">
          <cell r="A64">
            <v>62</v>
          </cell>
          <cell r="E64" t="str">
            <v/>
          </cell>
          <cell r="G64" t="str">
            <v/>
          </cell>
          <cell r="I64" t="str">
            <v/>
          </cell>
          <cell r="J64" t="str">
            <v/>
          </cell>
          <cell r="K64" t="str">
            <v>ITA</v>
          </cell>
          <cell r="L64">
            <v>0</v>
          </cell>
          <cell r="M64" t="b">
            <v>0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 </v>
          </cell>
          <cell r="T64" t="str">
            <v>campi</v>
          </cell>
        </row>
        <row r="65">
          <cell r="A65">
            <v>63</v>
          </cell>
          <cell r="E65" t="str">
            <v/>
          </cell>
          <cell r="G65" t="str">
            <v/>
          </cell>
          <cell r="I65" t="str">
            <v/>
          </cell>
          <cell r="J65" t="str">
            <v/>
          </cell>
          <cell r="K65" t="str">
            <v>ITA</v>
          </cell>
          <cell r="L65">
            <v>0</v>
          </cell>
          <cell r="M65" t="b">
            <v>0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 </v>
          </cell>
          <cell r="T65" t="str">
            <v>campiglio</v>
          </cell>
        </row>
        <row r="66">
          <cell r="A66">
            <v>64</v>
          </cell>
          <cell r="E66" t="str">
            <v/>
          </cell>
          <cell r="G66" t="str">
            <v/>
          </cell>
          <cell r="I66" t="str">
            <v/>
          </cell>
          <cell r="J66" t="str">
            <v/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b">
            <v>0</v>
          </cell>
          <cell r="Q66" t="str">
            <v>D-35 SENIORES MASCH.</v>
          </cell>
          <cell r="R66" t="str">
            <v>RAGAZZI</v>
          </cell>
          <cell r="S66" t="str">
            <v> </v>
          </cell>
          <cell r="T66" t="str">
            <v>campino</v>
          </cell>
        </row>
        <row r="67">
          <cell r="A67">
            <v>65</v>
          </cell>
          <cell r="E67" t="str">
            <v/>
          </cell>
          <cell r="G67" t="str">
            <v/>
          </cell>
          <cell r="I67" t="str">
            <v/>
          </cell>
          <cell r="J67" t="str">
            <v/>
          </cell>
          <cell r="K67" t="str">
            <v>ITA</v>
          </cell>
          <cell r="L67">
            <v>0</v>
          </cell>
          <cell r="M67" t="b">
            <v>0</v>
          </cell>
          <cell r="N67" t="str">
            <v>B-25 SENIORES FEMM.</v>
          </cell>
          <cell r="O67" t="str">
            <v>PULCINI FEMM.</v>
          </cell>
          <cell r="P67" t="b">
            <v>0</v>
          </cell>
          <cell r="Q67" t="str">
            <v>D-35 SENIORES MASCH.</v>
          </cell>
          <cell r="R67" t="str">
            <v>RAGAZZI</v>
          </cell>
          <cell r="S67" t="str">
            <v> </v>
          </cell>
          <cell r="T67" t="str">
            <v>candeli</v>
          </cell>
        </row>
        <row r="68">
          <cell r="A68">
            <v>66</v>
          </cell>
          <cell r="E68" t="str">
            <v/>
          </cell>
          <cell r="G68" t="str">
            <v/>
          </cell>
          <cell r="I68" t="str">
            <v/>
          </cell>
          <cell r="J68" t="str">
            <v/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b">
            <v>0</v>
          </cell>
          <cell r="Q68" t="str">
            <v>D-35 SENIORES MASCH.</v>
          </cell>
          <cell r="R68" t="str">
            <v>RAGAZZI</v>
          </cell>
          <cell r="S68" t="str">
            <v> </v>
          </cell>
          <cell r="T68" t="str">
            <v>canottieri</v>
          </cell>
        </row>
        <row r="69">
          <cell r="A69">
            <v>67</v>
          </cell>
          <cell r="E69" t="str">
            <v/>
          </cell>
          <cell r="G69" t="str">
            <v/>
          </cell>
          <cell r="I69" t="str">
            <v/>
          </cell>
          <cell r="J69" t="str">
            <v/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b">
            <v>0</v>
          </cell>
          <cell r="Q69" t="str">
            <v>D-35 SENIORES MASCH.</v>
          </cell>
          <cell r="R69" t="str">
            <v>RAGAZZI</v>
          </cell>
          <cell r="S69" t="str">
            <v> </v>
          </cell>
          <cell r="T69" t="str">
            <v>cap ar</v>
          </cell>
        </row>
        <row r="70">
          <cell r="A70">
            <v>68</v>
          </cell>
          <cell r="E70" t="str">
            <v/>
          </cell>
          <cell r="G70" t="str">
            <v/>
          </cell>
          <cell r="I70" t="str">
            <v/>
          </cell>
          <cell r="J70" t="str">
            <v/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b">
            <v>0</v>
          </cell>
          <cell r="Q70" t="str">
            <v>D-35 SENIORES MASCH.</v>
          </cell>
          <cell r="R70" t="str">
            <v>RAGAZZI</v>
          </cell>
          <cell r="S70" t="str">
            <v> </v>
          </cell>
          <cell r="T70" t="str">
            <v>capanne</v>
          </cell>
        </row>
        <row r="71">
          <cell r="A71">
            <v>69</v>
          </cell>
          <cell r="E71" t="str">
            <v/>
          </cell>
          <cell r="G71" t="str">
            <v/>
          </cell>
          <cell r="I71" t="str">
            <v/>
          </cell>
          <cell r="J71" t="str">
            <v/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b">
            <v>0</v>
          </cell>
          <cell r="Q71" t="str">
            <v>D-35 SENIORES MASCH.</v>
          </cell>
          <cell r="R71" t="str">
            <v>RAGAZZI</v>
          </cell>
          <cell r="S71" t="str">
            <v> </v>
          </cell>
          <cell r="T71" t="str">
            <v>capannori</v>
          </cell>
        </row>
        <row r="72">
          <cell r="A72">
            <v>70</v>
          </cell>
          <cell r="E72" t="str">
            <v/>
          </cell>
          <cell r="G72" t="str">
            <v/>
          </cell>
          <cell r="I72" t="str">
            <v/>
          </cell>
          <cell r="J72" t="str">
            <v/>
          </cell>
          <cell r="K72" t="str">
            <v>ITA</v>
          </cell>
          <cell r="L72">
            <v>0</v>
          </cell>
          <cell r="M72" t="b">
            <v>0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 </v>
          </cell>
          <cell r="T72" t="str">
            <v>cappuccini</v>
          </cell>
        </row>
        <row r="73">
          <cell r="A73">
            <v>71</v>
          </cell>
          <cell r="E73" t="str">
            <v/>
          </cell>
          <cell r="G73" t="str">
            <v/>
          </cell>
          <cell r="I73" t="str">
            <v/>
          </cell>
          <cell r="J73" t="str">
            <v/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b">
            <v>0</v>
          </cell>
          <cell r="Q73" t="str">
            <v>D-35 SENIORES MASCH.</v>
          </cell>
          <cell r="R73" t="str">
            <v>RAGAZZI</v>
          </cell>
          <cell r="S73" t="str">
            <v> </v>
          </cell>
          <cell r="T73" t="str">
            <v>capraia</v>
          </cell>
        </row>
        <row r="74">
          <cell r="A74">
            <v>72</v>
          </cell>
          <cell r="E74" t="str">
            <v/>
          </cell>
          <cell r="G74" t="str">
            <v/>
          </cell>
          <cell r="I74" t="str">
            <v/>
          </cell>
          <cell r="J74" t="str">
            <v/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b">
            <v>0</v>
          </cell>
          <cell r="Q74" t="str">
            <v>D-35 SENIORES MASCH.</v>
          </cell>
          <cell r="R74" t="str">
            <v>RAGAZZI</v>
          </cell>
          <cell r="S74" t="str">
            <v> </v>
          </cell>
          <cell r="T74" t="str">
            <v>caricentro</v>
          </cell>
        </row>
        <row r="75">
          <cell r="A75">
            <v>73</v>
          </cell>
          <cell r="E75" t="str">
            <v/>
          </cell>
          <cell r="G75" t="str">
            <v/>
          </cell>
          <cell r="I75" t="str">
            <v/>
          </cell>
          <cell r="J75" t="str">
            <v/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b">
            <v>0</v>
          </cell>
          <cell r="Q75" t="str">
            <v>D-35 SENIORES MASCH.</v>
          </cell>
          <cell r="R75" t="str">
            <v>RAGAZZI</v>
          </cell>
          <cell r="S75" t="str">
            <v> </v>
          </cell>
          <cell r="T75" t="str">
            <v>caripit</v>
          </cell>
        </row>
        <row r="76">
          <cell r="A76">
            <v>74</v>
          </cell>
          <cell r="E76" t="str">
            <v/>
          </cell>
          <cell r="G76" t="str">
            <v/>
          </cell>
          <cell r="I76" t="str">
            <v/>
          </cell>
          <cell r="J76" t="str">
            <v/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b">
            <v>0</v>
          </cell>
          <cell r="Q76" t="str">
            <v>D-35 SENIORES MASCH.</v>
          </cell>
          <cell r="R76" t="str">
            <v>RAGAZZI</v>
          </cell>
          <cell r="S76" t="str">
            <v> </v>
          </cell>
          <cell r="T76" t="str">
            <v>carrara</v>
          </cell>
        </row>
        <row r="77">
          <cell r="A77">
            <v>75</v>
          </cell>
          <cell r="E77" t="str">
            <v/>
          </cell>
          <cell r="G77" t="str">
            <v/>
          </cell>
          <cell r="I77" t="str">
            <v/>
          </cell>
          <cell r="J77" t="str">
            <v/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b">
            <v>0</v>
          </cell>
          <cell r="Q77" t="str">
            <v>D-35 SENIORES MASCH.</v>
          </cell>
          <cell r="R77" t="str">
            <v>RAGAZZI</v>
          </cell>
          <cell r="S77" t="str">
            <v> </v>
          </cell>
          <cell r="T77" t="str">
            <v>casa</v>
          </cell>
        </row>
        <row r="78">
          <cell r="A78">
            <v>76</v>
          </cell>
          <cell r="E78" t="str">
            <v/>
          </cell>
          <cell r="G78" t="str">
            <v/>
          </cell>
          <cell r="I78" t="str">
            <v/>
          </cell>
          <cell r="J78" t="str">
            <v/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b">
            <v>0</v>
          </cell>
          <cell r="Q78" t="str">
            <v>D-35 SENIORES MASCH.</v>
          </cell>
          <cell r="R78" t="str">
            <v>RAGAZZI</v>
          </cell>
          <cell r="S78" t="str">
            <v> </v>
          </cell>
          <cell r="T78" t="str">
            <v>casalguidi</v>
          </cell>
        </row>
        <row r="79">
          <cell r="A79">
            <v>77</v>
          </cell>
          <cell r="E79" t="str">
            <v/>
          </cell>
          <cell r="G79" t="str">
            <v/>
          </cell>
          <cell r="I79" t="str">
            <v/>
          </cell>
          <cell r="J79" t="str">
            <v/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b">
            <v>0</v>
          </cell>
          <cell r="Q79" t="str">
            <v>D-35 SENIORES MASCH.</v>
          </cell>
          <cell r="R79" t="str">
            <v>RAGAZZI</v>
          </cell>
          <cell r="S79" t="str">
            <v> </v>
          </cell>
          <cell r="T79" t="str">
            <v>cascina</v>
          </cell>
        </row>
        <row r="80">
          <cell r="A80">
            <v>78</v>
          </cell>
          <cell r="E80" t="str">
            <v/>
          </cell>
          <cell r="G80" t="str">
            <v/>
          </cell>
          <cell r="I80" t="str">
            <v/>
          </cell>
          <cell r="J80" t="str">
            <v/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b">
            <v>0</v>
          </cell>
          <cell r="Q80" t="str">
            <v>D-35 SENIORES MASCH.</v>
          </cell>
          <cell r="R80" t="str">
            <v>RAGAZZI</v>
          </cell>
          <cell r="S80" t="str">
            <v> </v>
          </cell>
          <cell r="T80" t="str">
            <v>castelfranchese</v>
          </cell>
        </row>
        <row r="81">
          <cell r="A81">
            <v>79</v>
          </cell>
          <cell r="E81" t="str">
            <v/>
          </cell>
          <cell r="G81" t="str">
            <v/>
          </cell>
          <cell r="I81" t="str">
            <v/>
          </cell>
          <cell r="J81" t="str">
            <v/>
          </cell>
          <cell r="K81" t="str">
            <v>ITA</v>
          </cell>
          <cell r="L81">
            <v>0</v>
          </cell>
          <cell r="M81" t="b">
            <v>0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 </v>
          </cell>
          <cell r="T81" t="str">
            <v>castello</v>
          </cell>
        </row>
        <row r="82">
          <cell r="A82">
            <v>80</v>
          </cell>
          <cell r="E82" t="str">
            <v/>
          </cell>
          <cell r="G82" t="str">
            <v/>
          </cell>
          <cell r="I82" t="str">
            <v/>
          </cell>
          <cell r="J82" t="str">
            <v/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b">
            <v>0</v>
          </cell>
          <cell r="Q82" t="str">
            <v>D-35 SENIORES MASCH.</v>
          </cell>
          <cell r="R82" t="str">
            <v>RAGAZZI</v>
          </cell>
          <cell r="S82" t="str">
            <v> </v>
          </cell>
          <cell r="T82" t="str">
            <v>Castiglionese</v>
          </cell>
        </row>
        <row r="83">
          <cell r="A83">
            <v>81</v>
          </cell>
          <cell r="E83" t="str">
            <v/>
          </cell>
          <cell r="G83" t="str">
            <v/>
          </cell>
          <cell r="I83" t="str">
            <v/>
          </cell>
          <cell r="J83" t="str">
            <v/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b">
            <v>0</v>
          </cell>
          <cell r="Q83" t="str">
            <v>D-35 SENIORES MASCH.</v>
          </cell>
          <cell r="R83" t="str">
            <v>RAGAZZI</v>
          </cell>
          <cell r="S83" t="str">
            <v> </v>
          </cell>
          <cell r="T83" t="str">
            <v>CAT</v>
          </cell>
        </row>
        <row r="84">
          <cell r="A84">
            <v>82</v>
          </cell>
          <cell r="E84" t="str">
            <v/>
          </cell>
          <cell r="G84" t="str">
            <v/>
          </cell>
          <cell r="I84" t="str">
            <v/>
          </cell>
          <cell r="J84" t="str">
            <v/>
          </cell>
          <cell r="K84" t="str">
            <v>ITA</v>
          </cell>
          <cell r="L84">
            <v>0</v>
          </cell>
          <cell r="M84" t="b">
            <v>0</v>
          </cell>
          <cell r="N84" t="str">
            <v>B-25 SENIORES FEMM.</v>
          </cell>
          <cell r="O84" t="str">
            <v>PULCINI FEMM.</v>
          </cell>
          <cell r="P84" t="b">
            <v>0</v>
          </cell>
          <cell r="Q84" t="str">
            <v>D-35 SENIORES MASCH.</v>
          </cell>
          <cell r="R84" t="str">
            <v>RAGAZZI</v>
          </cell>
          <cell r="S84" t="str">
            <v> </v>
          </cell>
          <cell r="T84" t="str">
            <v>CDP</v>
          </cell>
        </row>
        <row r="85">
          <cell r="A85">
            <v>83</v>
          </cell>
          <cell r="E85" t="str">
            <v/>
          </cell>
          <cell r="G85" t="str">
            <v/>
          </cell>
          <cell r="I85" t="str">
            <v/>
          </cell>
          <cell r="J85" t="str">
            <v/>
          </cell>
          <cell r="K85" t="str">
            <v>ITA</v>
          </cell>
          <cell r="L85">
            <v>0</v>
          </cell>
          <cell r="M85" t="b">
            <v>0</v>
          </cell>
          <cell r="N85" t="str">
            <v>B-25 SENIORES FEMM.</v>
          </cell>
          <cell r="O85" t="str">
            <v>PULCINI FEMM.</v>
          </cell>
          <cell r="P85" t="b">
            <v>0</v>
          </cell>
          <cell r="Q85" t="str">
            <v>D-35 SENIORES MASCH.</v>
          </cell>
          <cell r="R85" t="str">
            <v>RAGAZZI</v>
          </cell>
          <cell r="S85" t="str">
            <v> </v>
          </cell>
          <cell r="T85" t="str">
            <v>cell food</v>
          </cell>
        </row>
        <row r="86">
          <cell r="A86">
            <v>84</v>
          </cell>
          <cell r="E86" t="str">
            <v/>
          </cell>
          <cell r="G86" t="str">
            <v/>
          </cell>
          <cell r="I86" t="str">
            <v/>
          </cell>
          <cell r="J86" t="str">
            <v/>
          </cell>
          <cell r="K86" t="str">
            <v>ITA</v>
          </cell>
          <cell r="L86">
            <v>0</v>
          </cell>
          <cell r="M86" t="b">
            <v>0</v>
          </cell>
          <cell r="N86" t="str">
            <v>B-25 SENIORES FEMM.</v>
          </cell>
          <cell r="O86" t="str">
            <v>PULCINI FEMM.</v>
          </cell>
          <cell r="P86" t="b">
            <v>0</v>
          </cell>
          <cell r="Q86" t="str">
            <v>D-35 SENIORES MASCH.</v>
          </cell>
          <cell r="R86" t="str">
            <v>RAGAZZI</v>
          </cell>
          <cell r="S86" t="str">
            <v> </v>
          </cell>
          <cell r="T86" t="str">
            <v>cenaia</v>
          </cell>
        </row>
        <row r="87">
          <cell r="A87">
            <v>85</v>
          </cell>
          <cell r="E87" t="str">
            <v/>
          </cell>
          <cell r="G87" t="str">
            <v/>
          </cell>
          <cell r="I87" t="str">
            <v/>
          </cell>
          <cell r="J87" t="str">
            <v/>
          </cell>
          <cell r="K87" t="str">
            <v>ITA</v>
          </cell>
          <cell r="L87">
            <v>0</v>
          </cell>
          <cell r="M87" t="b">
            <v>0</v>
          </cell>
          <cell r="N87" t="str">
            <v>B-25 SENIORES FEMM.</v>
          </cell>
          <cell r="O87" t="str">
            <v>PULCINI FEMM.</v>
          </cell>
          <cell r="P87" t="b">
            <v>0</v>
          </cell>
          <cell r="Q87" t="str">
            <v>D-35 SENIORES MASCH.</v>
          </cell>
          <cell r="R87" t="str">
            <v>RAGAZZI</v>
          </cell>
          <cell r="S87" t="str">
            <v> </v>
          </cell>
          <cell r="T87" t="str">
            <v>Chianciano</v>
          </cell>
        </row>
        <row r="88">
          <cell r="A88">
            <v>86</v>
          </cell>
          <cell r="E88" t="str">
            <v/>
          </cell>
          <cell r="G88" t="str">
            <v/>
          </cell>
          <cell r="I88" t="str">
            <v/>
          </cell>
          <cell r="J88" t="str">
            <v/>
          </cell>
          <cell r="K88" t="str">
            <v>ITA</v>
          </cell>
          <cell r="L88">
            <v>0</v>
          </cell>
          <cell r="M88" t="b">
            <v>0</v>
          </cell>
          <cell r="N88" t="str">
            <v>B-25 SENIORES FEMM.</v>
          </cell>
          <cell r="O88" t="str">
            <v>PULCINI FEMM.</v>
          </cell>
          <cell r="P88" t="b">
            <v>0</v>
          </cell>
          <cell r="Q88" t="str">
            <v>D-35 SENIORES MASCH.</v>
          </cell>
          <cell r="R88" t="str">
            <v>RAGAZZI</v>
          </cell>
          <cell r="S88" t="str">
            <v> </v>
          </cell>
          <cell r="T88" t="str">
            <v>Chianina</v>
          </cell>
        </row>
        <row r="89">
          <cell r="A89">
            <v>87</v>
          </cell>
          <cell r="E89" t="str">
            <v/>
          </cell>
          <cell r="G89" t="str">
            <v/>
          </cell>
          <cell r="I89" t="str">
            <v/>
          </cell>
          <cell r="J89" t="str">
            <v/>
          </cell>
          <cell r="K89" t="str">
            <v>ITA</v>
          </cell>
          <cell r="L89">
            <v>0</v>
          </cell>
          <cell r="M89" t="b">
            <v>0</v>
          </cell>
          <cell r="N89" t="str">
            <v>B-25 SENIORES FEMM.</v>
          </cell>
          <cell r="O89" t="str">
            <v>PULCINI FEMM.</v>
          </cell>
          <cell r="P89" t="b">
            <v>0</v>
          </cell>
          <cell r="Q89" t="str">
            <v>D-35 SENIORES MASCH.</v>
          </cell>
          <cell r="R89" t="str">
            <v>RAGAZZI</v>
          </cell>
          <cell r="S89" t="str">
            <v> </v>
          </cell>
          <cell r="T89" t="str">
            <v>chiesanuova</v>
          </cell>
        </row>
        <row r="90">
          <cell r="A90">
            <v>88</v>
          </cell>
          <cell r="E90" t="str">
            <v/>
          </cell>
          <cell r="G90" t="str">
            <v/>
          </cell>
          <cell r="I90" t="str">
            <v/>
          </cell>
          <cell r="J90" t="str">
            <v/>
          </cell>
          <cell r="K90" t="str">
            <v>ITA</v>
          </cell>
          <cell r="L90">
            <v>0</v>
          </cell>
          <cell r="M90" t="b">
            <v>0</v>
          </cell>
          <cell r="N90" t="str">
            <v>B-25 SENIORES FEMM.</v>
          </cell>
          <cell r="O90" t="str">
            <v>PULCINI FEMM.</v>
          </cell>
          <cell r="P90" t="b">
            <v>0</v>
          </cell>
          <cell r="Q90" t="str">
            <v>D-35 SENIORES MASCH.</v>
          </cell>
          <cell r="R90" t="str">
            <v>RAGAZZI</v>
          </cell>
          <cell r="S90" t="str">
            <v> </v>
          </cell>
          <cell r="T90" t="str">
            <v>città di castello</v>
          </cell>
        </row>
        <row r="91">
          <cell r="A91">
            <v>89</v>
          </cell>
          <cell r="E91" t="str">
            <v/>
          </cell>
          <cell r="G91" t="str">
            <v/>
          </cell>
          <cell r="I91" t="str">
            <v/>
          </cell>
          <cell r="J91" t="str">
            <v/>
          </cell>
          <cell r="K91" t="str">
            <v>ITA</v>
          </cell>
          <cell r="L91">
            <v>0</v>
          </cell>
          <cell r="M91" t="b">
            <v>0</v>
          </cell>
          <cell r="N91" t="str">
            <v>B-25 SENIORES FEMM.</v>
          </cell>
          <cell r="O91" t="str">
            <v>PULCINI FEMM.</v>
          </cell>
          <cell r="P91" t="b">
            <v>0</v>
          </cell>
          <cell r="Q91" t="str">
            <v>D-35 SENIORES MASCH.</v>
          </cell>
          <cell r="R91" t="str">
            <v>RAGAZZI</v>
          </cell>
          <cell r="S91" t="str">
            <v> </v>
          </cell>
          <cell r="T91" t="str">
            <v>città di sesto</v>
          </cell>
        </row>
        <row r="92">
          <cell r="A92">
            <v>90</v>
          </cell>
          <cell r="E92" t="str">
            <v/>
          </cell>
          <cell r="G92" t="str">
            <v/>
          </cell>
          <cell r="I92" t="str">
            <v/>
          </cell>
          <cell r="J92" t="str">
            <v/>
          </cell>
          <cell r="K92" t="str">
            <v>ITA</v>
          </cell>
          <cell r="L92">
            <v>0</v>
          </cell>
          <cell r="M92" t="b">
            <v>0</v>
          </cell>
          <cell r="N92" t="str">
            <v>B-25 SENIORES FEMM.</v>
          </cell>
          <cell r="O92" t="str">
            <v>PULCINI FEMM.</v>
          </cell>
          <cell r="P92" t="b">
            <v>0</v>
          </cell>
          <cell r="Q92" t="str">
            <v>D-35 SENIORES MASCH.</v>
          </cell>
          <cell r="R92" t="str">
            <v>RAGAZZI</v>
          </cell>
          <cell r="S92" t="str">
            <v> </v>
          </cell>
          <cell r="T92" t="str">
            <v>colleferro</v>
          </cell>
        </row>
        <row r="93">
          <cell r="A93">
            <v>91</v>
          </cell>
          <cell r="E93" t="str">
            <v/>
          </cell>
          <cell r="G93" t="str">
            <v/>
          </cell>
          <cell r="I93" t="str">
            <v/>
          </cell>
          <cell r="J93" t="str">
            <v/>
          </cell>
          <cell r="K93" t="str">
            <v>ITA</v>
          </cell>
          <cell r="L93">
            <v>0</v>
          </cell>
          <cell r="M93" t="b">
            <v>0</v>
          </cell>
          <cell r="N93" t="str">
            <v>B-25 SENIORES FEMM.</v>
          </cell>
          <cell r="O93" t="str">
            <v>PULCINI FEMM.</v>
          </cell>
          <cell r="P93" t="b">
            <v>0</v>
          </cell>
          <cell r="Q93" t="str">
            <v>D-35 SENIORES MASCH.</v>
          </cell>
          <cell r="R93" t="str">
            <v>RAGAZZI</v>
          </cell>
          <cell r="S93" t="str">
            <v> </v>
          </cell>
          <cell r="T93" t="str">
            <v>colli alti</v>
          </cell>
        </row>
        <row r="94">
          <cell r="A94">
            <v>92</v>
          </cell>
          <cell r="E94" t="str">
            <v/>
          </cell>
          <cell r="G94" t="str">
            <v/>
          </cell>
          <cell r="I94" t="str">
            <v/>
          </cell>
          <cell r="J94" t="str">
            <v/>
          </cell>
          <cell r="K94" t="str">
            <v>ITA</v>
          </cell>
          <cell r="L94">
            <v>0</v>
          </cell>
          <cell r="M94" t="b">
            <v>0</v>
          </cell>
          <cell r="N94" t="str">
            <v>B-25 SENIORES FEMM.</v>
          </cell>
          <cell r="O94" t="str">
            <v>PULCINI FEMM.</v>
          </cell>
          <cell r="P94" t="b">
            <v>0</v>
          </cell>
          <cell r="Q94" t="str">
            <v>D-35 SENIORES MASCH.</v>
          </cell>
          <cell r="R94" t="str">
            <v>RAGAZZI</v>
          </cell>
          <cell r="S94" t="str">
            <v> </v>
          </cell>
          <cell r="T94" t="str">
            <v>comunali</v>
          </cell>
        </row>
        <row r="95">
          <cell r="A95">
            <v>93</v>
          </cell>
          <cell r="E95" t="str">
            <v/>
          </cell>
          <cell r="G95" t="str">
            <v/>
          </cell>
          <cell r="I95" t="str">
            <v/>
          </cell>
          <cell r="J95" t="str">
            <v/>
          </cell>
          <cell r="K95" t="str">
            <v>ITA</v>
          </cell>
          <cell r="L95">
            <v>0</v>
          </cell>
          <cell r="M95" t="b">
            <v>0</v>
          </cell>
          <cell r="N95" t="str">
            <v>B-25 SENIORES FEMM.</v>
          </cell>
          <cell r="O95" t="str">
            <v>PULCINI FEMM.</v>
          </cell>
          <cell r="P95" t="b">
            <v>0</v>
          </cell>
          <cell r="Q95" t="str">
            <v>D-35 SENIORES MASCH.</v>
          </cell>
          <cell r="R95" t="str">
            <v>RAGAZZI</v>
          </cell>
          <cell r="S95" t="str">
            <v> </v>
          </cell>
          <cell r="T95" t="str">
            <v>conti</v>
          </cell>
        </row>
        <row r="96">
          <cell r="A96">
            <v>94</v>
          </cell>
          <cell r="E96" t="str">
            <v/>
          </cell>
          <cell r="G96" t="str">
            <v/>
          </cell>
          <cell r="I96" t="str">
            <v/>
          </cell>
          <cell r="J96" t="str">
            <v/>
          </cell>
          <cell r="K96" t="str">
            <v>ITA</v>
          </cell>
          <cell r="L96">
            <v>0</v>
          </cell>
          <cell r="M96" t="b">
            <v>0</v>
          </cell>
          <cell r="N96" t="str">
            <v>B-25 SENIORES FEMM.</v>
          </cell>
          <cell r="O96" t="str">
            <v>PULCINI FEMM.</v>
          </cell>
          <cell r="P96" t="b">
            <v>0</v>
          </cell>
          <cell r="Q96" t="str">
            <v>D-35 SENIORES MASCH.</v>
          </cell>
          <cell r="R96" t="str">
            <v>RAGAZZI</v>
          </cell>
          <cell r="S96" t="str">
            <v> </v>
          </cell>
          <cell r="T96" t="str">
            <v>copit</v>
          </cell>
        </row>
        <row r="97">
          <cell r="A97">
            <v>95</v>
          </cell>
          <cell r="E97" t="str">
            <v/>
          </cell>
          <cell r="G97" t="str">
            <v/>
          </cell>
          <cell r="I97" t="str">
            <v/>
          </cell>
          <cell r="J97" t="str">
            <v/>
          </cell>
          <cell r="K97" t="str">
            <v>ITA</v>
          </cell>
          <cell r="L97">
            <v>0</v>
          </cell>
          <cell r="M97" t="b">
            <v>0</v>
          </cell>
          <cell r="N97" t="str">
            <v>B-25 SENIORES FEMM.</v>
          </cell>
          <cell r="O97" t="str">
            <v>PULCINI FEMM.</v>
          </cell>
          <cell r="P97" t="b">
            <v>0</v>
          </cell>
          <cell r="Q97" t="str">
            <v>D-35 SENIORES MASCH.</v>
          </cell>
          <cell r="R97" t="str">
            <v>RAGAZZI</v>
          </cell>
          <cell r="S97" t="str">
            <v> </v>
          </cell>
          <cell r="T97" t="str">
            <v>corciano</v>
          </cell>
        </row>
        <row r="98">
          <cell r="A98">
            <v>96</v>
          </cell>
          <cell r="E98" t="str">
            <v/>
          </cell>
          <cell r="G98" t="str">
            <v/>
          </cell>
          <cell r="I98" t="str">
            <v/>
          </cell>
          <cell r="J98" t="str">
            <v/>
          </cell>
          <cell r="K98" t="str">
            <v>ITA</v>
          </cell>
          <cell r="L98">
            <v>0</v>
          </cell>
          <cell r="M98" t="b">
            <v>0</v>
          </cell>
          <cell r="N98" t="str">
            <v>B-25 SENIORES FEMM.</v>
          </cell>
          <cell r="O98" t="str">
            <v>PULCINI FEMM.</v>
          </cell>
          <cell r="P98" t="b">
            <v>0</v>
          </cell>
          <cell r="Q98" t="str">
            <v>D-35 SENIORES MASCH.</v>
          </cell>
          <cell r="R98" t="str">
            <v>RAGAZZI</v>
          </cell>
          <cell r="S98" t="str">
            <v> </v>
          </cell>
          <cell r="T98" t="str">
            <v>corradini</v>
          </cell>
        </row>
        <row r="99">
          <cell r="A99">
            <v>97</v>
          </cell>
          <cell r="E99" t="str">
            <v/>
          </cell>
          <cell r="G99" t="str">
            <v/>
          </cell>
          <cell r="I99" t="str">
            <v/>
          </cell>
          <cell r="J99" t="str">
            <v/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b">
            <v>0</v>
          </cell>
          <cell r="Q99" t="str">
            <v>D-35 SENIORES MASCH.</v>
          </cell>
          <cell r="R99" t="str">
            <v>RAGAZZI</v>
          </cell>
          <cell r="S99" t="str">
            <v> </v>
          </cell>
          <cell r="T99" t="str">
            <v>corriprimavera</v>
          </cell>
        </row>
        <row r="100">
          <cell r="A100">
            <v>98</v>
          </cell>
          <cell r="E100" t="str">
            <v/>
          </cell>
          <cell r="G100" t="str">
            <v/>
          </cell>
          <cell r="I100" t="str">
            <v/>
          </cell>
          <cell r="J100" t="str">
            <v/>
          </cell>
          <cell r="K100" t="str">
            <v>ITA</v>
          </cell>
          <cell r="L100">
            <v>0</v>
          </cell>
          <cell r="M100" t="b">
            <v>0</v>
          </cell>
          <cell r="N100" t="str">
            <v>B-25 SENIORES FEMM.</v>
          </cell>
          <cell r="O100" t="str">
            <v>PULCINI FEMM.</v>
          </cell>
          <cell r="P100" t="b">
            <v>0</v>
          </cell>
          <cell r="Q100" t="str">
            <v>D-35 SENIORES MASCH.</v>
          </cell>
          <cell r="R100" t="str">
            <v>RAGAZZI</v>
          </cell>
          <cell r="S100" t="str">
            <v> </v>
          </cell>
          <cell r="T100" t="str">
            <v>cortona</v>
          </cell>
        </row>
        <row r="101">
          <cell r="A101">
            <v>99</v>
          </cell>
          <cell r="E101" t="str">
            <v/>
          </cell>
          <cell r="G101" t="str">
            <v/>
          </cell>
          <cell r="I101" t="str">
            <v/>
          </cell>
          <cell r="J101" t="str">
            <v/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B-25 SENIORES FEMM.</v>
          </cell>
          <cell r="O101" t="str">
            <v>PULCINI FEMM.</v>
          </cell>
          <cell r="P101" t="b">
            <v>0</v>
          </cell>
          <cell r="Q101" t="str">
            <v>D-35 SENIORES MASCH.</v>
          </cell>
          <cell r="R101" t="str">
            <v>RAGAZZI</v>
          </cell>
          <cell r="S101" t="str">
            <v> </v>
          </cell>
          <cell r="T101" t="str">
            <v>costa</v>
          </cell>
        </row>
        <row r="102">
          <cell r="A102">
            <v>100</v>
          </cell>
          <cell r="E102" t="str">
            <v/>
          </cell>
          <cell r="G102" t="str">
            <v/>
          </cell>
          <cell r="I102" t="str">
            <v/>
          </cell>
          <cell r="J102" t="str">
            <v/>
          </cell>
          <cell r="K102" t="str">
            <v>ITA</v>
          </cell>
          <cell r="L102">
            <v>0</v>
          </cell>
          <cell r="M102" t="b">
            <v>0</v>
          </cell>
          <cell r="N102" t="str">
            <v>B-25 SENIORES FEMM.</v>
          </cell>
          <cell r="O102" t="str">
            <v>PULCINI FEMM.</v>
          </cell>
          <cell r="P102" t="b">
            <v>0</v>
          </cell>
          <cell r="Q102" t="str">
            <v>D-35 SENIORES MASCH.</v>
          </cell>
          <cell r="R102" t="str">
            <v>RAGAZZI</v>
          </cell>
          <cell r="S102" t="str">
            <v> </v>
          </cell>
          <cell r="T102" t="str">
            <v>croce d'oro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croce d'oro montale</v>
          </cell>
        </row>
        <row r="104">
          <cell r="A104">
            <v>102</v>
          </cell>
          <cell r="E104" t="str">
            <v/>
          </cell>
          <cell r="G104" t="str">
            <v/>
          </cell>
          <cell r="I104" t="str">
            <v/>
          </cell>
          <cell r="J104" t="str">
            <v/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B-25 SENIORES FEMM.</v>
          </cell>
          <cell r="O104" t="str">
            <v>PULCINI FEMM.</v>
          </cell>
          <cell r="P104" t="b">
            <v>0</v>
          </cell>
          <cell r="Q104" t="str">
            <v>D-35 SENIORES MASCH.</v>
          </cell>
          <cell r="R104" t="str">
            <v>RAGAZZI</v>
          </cell>
          <cell r="S104" t="str">
            <v> </v>
          </cell>
          <cell r="T104" t="str">
            <v>cuoio</v>
          </cell>
        </row>
        <row r="105">
          <cell r="A105">
            <v>103</v>
          </cell>
          <cell r="E105" t="str">
            <v/>
          </cell>
          <cell r="G105" t="str">
            <v/>
          </cell>
          <cell r="I105" t="str">
            <v/>
          </cell>
          <cell r="J105" t="str">
            <v/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B-25 SENIORES FEMM.</v>
          </cell>
          <cell r="O105" t="str">
            <v>PULCINI FEMM.</v>
          </cell>
          <cell r="P105" t="b">
            <v>0</v>
          </cell>
          <cell r="Q105" t="str">
            <v>D-35 SENIORES MASCH.</v>
          </cell>
          <cell r="R105" t="str">
            <v>RAGAZZI</v>
          </cell>
          <cell r="S105" t="str">
            <v> </v>
          </cell>
          <cell r="T105" t="str">
            <v>cus firenze</v>
          </cell>
        </row>
        <row r="106">
          <cell r="A106">
            <v>104</v>
          </cell>
          <cell r="E106" t="str">
            <v/>
          </cell>
          <cell r="G106" t="str">
            <v/>
          </cell>
          <cell r="I106" t="str">
            <v/>
          </cell>
          <cell r="J106" t="str">
            <v/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B-25 SENIORES FEMM.</v>
          </cell>
          <cell r="O106" t="str">
            <v>PULCINI FEMM.</v>
          </cell>
          <cell r="P106" t="b">
            <v>0</v>
          </cell>
          <cell r="Q106" t="str">
            <v>D-35 SENIORES MASCH.</v>
          </cell>
          <cell r="R106" t="str">
            <v>RAGAZZI</v>
          </cell>
          <cell r="S106" t="str">
            <v> </v>
          </cell>
          <cell r="T106" t="str">
            <v>di marco</v>
          </cell>
        </row>
        <row r="107">
          <cell r="A107">
            <v>105</v>
          </cell>
          <cell r="E107" t="str">
            <v/>
          </cell>
          <cell r="G107" t="str">
            <v/>
          </cell>
          <cell r="I107" t="str">
            <v/>
          </cell>
          <cell r="J107" t="str">
            <v/>
          </cell>
          <cell r="K107" t="str">
            <v>ITA</v>
          </cell>
          <cell r="M107" t="b">
            <v>0</v>
          </cell>
          <cell r="N107" t="str">
            <v>B-25 SENIORES FEMM.</v>
          </cell>
          <cell r="O107" t="str">
            <v>PULCINI FEMM.</v>
          </cell>
          <cell r="P107" t="b">
            <v>0</v>
          </cell>
          <cell r="Q107" t="str">
            <v>D-35 SENIORES MASCH.</v>
          </cell>
          <cell r="R107" t="str">
            <v>RAGAZZI</v>
          </cell>
          <cell r="S107" t="str">
            <v> </v>
          </cell>
          <cell r="T107" t="str">
            <v>dicomano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dlf arezzo</v>
          </cell>
        </row>
        <row r="109">
          <cell r="A109">
            <v>107</v>
          </cell>
          <cell r="E109" t="str">
            <v/>
          </cell>
          <cell r="G109" t="str">
            <v/>
          </cell>
          <cell r="I109" t="str">
            <v/>
          </cell>
          <cell r="J109" t="str">
            <v/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B-25 SENIORES FEMM.</v>
          </cell>
          <cell r="O109" t="str">
            <v>PULCINI FEMM.</v>
          </cell>
          <cell r="P109" t="b">
            <v>0</v>
          </cell>
          <cell r="Q109" t="str">
            <v>D-35 SENIORES MASCH.</v>
          </cell>
          <cell r="R109" t="str">
            <v>RAGAZZI</v>
          </cell>
          <cell r="S109" t="str">
            <v> </v>
          </cell>
          <cell r="T109" t="str">
            <v>dlf firenze</v>
          </cell>
        </row>
        <row r="110">
          <cell r="A110">
            <v>108</v>
          </cell>
          <cell r="E110" t="str">
            <v/>
          </cell>
          <cell r="G110" t="str">
            <v/>
          </cell>
          <cell r="I110" t="str">
            <v/>
          </cell>
          <cell r="J110" t="str">
            <v/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b">
            <v>0</v>
          </cell>
          <cell r="Q110" t="str">
            <v>D-35 SENIORES MASCH.</v>
          </cell>
          <cell r="R110" t="str">
            <v>RAGAZZI</v>
          </cell>
          <cell r="S110" t="str">
            <v> </v>
          </cell>
          <cell r="T110" t="str">
            <v>dlf grosseto</v>
          </cell>
        </row>
        <row r="111">
          <cell r="A111">
            <v>109</v>
          </cell>
          <cell r="E111" t="str">
            <v/>
          </cell>
          <cell r="G111" t="str">
            <v/>
          </cell>
          <cell r="I111" t="str">
            <v/>
          </cell>
          <cell r="J111" t="str">
            <v/>
          </cell>
          <cell r="K111" t="str">
            <v>ITA</v>
          </cell>
          <cell r="L111">
            <v>0</v>
          </cell>
          <cell r="M111" t="b">
            <v>0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 </v>
          </cell>
          <cell r="T111" t="str">
            <v>dream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due arni</v>
          </cell>
        </row>
        <row r="113">
          <cell r="A113">
            <v>111</v>
          </cell>
          <cell r="E113" t="str">
            <v/>
          </cell>
          <cell r="G113" t="str">
            <v/>
          </cell>
          <cell r="I113" t="str">
            <v/>
          </cell>
          <cell r="J113" t="str">
            <v/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B-25 SENIORES FEMM.</v>
          </cell>
          <cell r="O113" t="str">
            <v>PULCINI FEMM.</v>
          </cell>
          <cell r="P113" t="b">
            <v>0</v>
          </cell>
          <cell r="Q113" t="str">
            <v>D-35 SENIORES MASCH.</v>
          </cell>
          <cell r="R113" t="str">
            <v>RAGAZZI</v>
          </cell>
          <cell r="S113" t="str">
            <v> </v>
          </cell>
          <cell r="T113" t="str">
            <v>elba</v>
          </cell>
        </row>
        <row r="114">
          <cell r="A114">
            <v>112</v>
          </cell>
          <cell r="E114" t="str">
            <v/>
          </cell>
          <cell r="G114" t="str">
            <v/>
          </cell>
          <cell r="I114" t="str">
            <v/>
          </cell>
          <cell r="J114" t="str">
            <v/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B-25 SENIORES FEMM.</v>
          </cell>
          <cell r="O114" t="str">
            <v>PULCINI FEMM.</v>
          </cell>
          <cell r="P114" t="b">
            <v>0</v>
          </cell>
          <cell r="Q114" t="str">
            <v>D-35 SENIORES MASCH.</v>
          </cell>
          <cell r="R114" t="str">
            <v>RAGAZZI</v>
          </cell>
          <cell r="S114" t="str">
            <v> </v>
          </cell>
          <cell r="T114" t="str">
            <v>ellera</v>
          </cell>
        </row>
        <row r="115">
          <cell r="A115">
            <v>113</v>
          </cell>
          <cell r="E115" t="str">
            <v/>
          </cell>
          <cell r="G115" t="str">
            <v/>
          </cell>
          <cell r="I115" t="str">
            <v/>
          </cell>
          <cell r="J115" t="str">
            <v/>
          </cell>
          <cell r="K115" t="str">
            <v>ITA</v>
          </cell>
          <cell r="L115">
            <v>0</v>
          </cell>
          <cell r="M115" t="b">
            <v>0</v>
          </cell>
          <cell r="N115" t="str">
            <v>B-25 SENIORES FEMM.</v>
          </cell>
          <cell r="O115" t="str">
            <v>PULCINI FEMM.</v>
          </cell>
          <cell r="P115" t="b">
            <v>0</v>
          </cell>
          <cell r="Q115" t="str">
            <v>D-35 SENIORES MASCH.</v>
          </cell>
          <cell r="R115" t="str">
            <v>RAGAZZI</v>
          </cell>
          <cell r="S115" t="str">
            <v> </v>
          </cell>
          <cell r="T115" t="str">
            <v>empolese</v>
          </cell>
        </row>
        <row r="116">
          <cell r="A116">
            <v>114</v>
          </cell>
          <cell r="E116" t="str">
            <v/>
          </cell>
          <cell r="G116" t="str">
            <v/>
          </cell>
          <cell r="I116" t="str">
            <v/>
          </cell>
          <cell r="J116" t="str">
            <v/>
          </cell>
          <cell r="K116" t="str">
            <v>ITA</v>
          </cell>
          <cell r="L116">
            <v>0</v>
          </cell>
          <cell r="M116" t="b">
            <v>0</v>
          </cell>
          <cell r="N116" t="str">
            <v>B-25 SENIORES FEMM.</v>
          </cell>
          <cell r="O116" t="str">
            <v>PULCINI FEMM.</v>
          </cell>
          <cell r="P116" t="b">
            <v>0</v>
          </cell>
          <cell r="Q116" t="str">
            <v>D-35 SENIORES MASCH.</v>
          </cell>
          <cell r="R116" t="str">
            <v>RAGAZZI</v>
          </cell>
          <cell r="S116" t="str">
            <v> </v>
          </cell>
          <cell r="T116" t="str">
            <v>Empoli</v>
          </cell>
        </row>
        <row r="117">
          <cell r="A117">
            <v>115</v>
          </cell>
          <cell r="E117" t="str">
            <v/>
          </cell>
          <cell r="G117" t="str">
            <v/>
          </cell>
          <cell r="I117" t="str">
            <v/>
          </cell>
          <cell r="J117" t="str">
            <v/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B-25 SENIORES FEMM.</v>
          </cell>
          <cell r="O117" t="str">
            <v>PULCINI FEMM.</v>
          </cell>
          <cell r="P117" t="b">
            <v>0</v>
          </cell>
          <cell r="Q117" t="str">
            <v>D-35 SENIORES MASCH.</v>
          </cell>
          <cell r="R117" t="str">
            <v>RAGAZZI</v>
          </cell>
          <cell r="S117" t="str">
            <v> </v>
          </cell>
          <cell r="T117" t="str">
            <v>equinox</v>
          </cell>
        </row>
        <row r="118">
          <cell r="A118">
            <v>116</v>
          </cell>
          <cell r="E118" t="str">
            <v/>
          </cell>
          <cell r="G118" t="str">
            <v/>
          </cell>
          <cell r="I118" t="str">
            <v/>
          </cell>
          <cell r="J118" t="str">
            <v/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b">
            <v>0</v>
          </cell>
          <cell r="Q118" t="str">
            <v>D-35 SENIORES MASCH.</v>
          </cell>
          <cell r="R118" t="str">
            <v>RAGAZZI</v>
          </cell>
          <cell r="S118" t="str">
            <v> </v>
          </cell>
          <cell r="T118" t="str">
            <v>esercito</v>
          </cell>
        </row>
        <row r="119">
          <cell r="A119">
            <v>117</v>
          </cell>
          <cell r="E119" t="str">
            <v/>
          </cell>
          <cell r="G119" t="str">
            <v/>
          </cell>
          <cell r="I119" t="str">
            <v/>
          </cell>
          <cell r="J119" t="str">
            <v/>
          </cell>
          <cell r="K119" t="str">
            <v>ITA</v>
          </cell>
          <cell r="L119">
            <v>0</v>
          </cell>
          <cell r="M119" t="b">
            <v>0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 </v>
          </cell>
          <cell r="T119" t="str">
            <v>etrusca</v>
          </cell>
        </row>
        <row r="120">
          <cell r="A120">
            <v>118</v>
          </cell>
          <cell r="E120" t="str">
            <v/>
          </cell>
          <cell r="G120" t="str">
            <v/>
          </cell>
          <cell r="I120" t="str">
            <v/>
          </cell>
          <cell r="J120" t="str">
            <v/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b">
            <v>0</v>
          </cell>
          <cell r="Q120" t="str">
            <v>D-35 SENIORES MASCH.</v>
          </cell>
          <cell r="R120" t="str">
            <v>RAGAZZI</v>
          </cell>
          <cell r="S120" t="str">
            <v> </v>
          </cell>
          <cell r="T120" t="str">
            <v>etrusco</v>
          </cell>
        </row>
        <row r="121">
          <cell r="A121">
            <v>119</v>
          </cell>
          <cell r="E121" t="str">
            <v/>
          </cell>
          <cell r="G121" t="str">
            <v/>
          </cell>
          <cell r="I121" t="str">
            <v/>
          </cell>
          <cell r="J121" t="str">
            <v/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b">
            <v>0</v>
          </cell>
          <cell r="Q121" t="str">
            <v>D-35 SENIORES MASCH.</v>
          </cell>
          <cell r="R121" t="str">
            <v>RAGAZZI</v>
          </cell>
          <cell r="S121" t="str">
            <v> </v>
          </cell>
          <cell r="T121" t="str">
            <v>fabriano</v>
          </cell>
        </row>
        <row r="122">
          <cell r="A122">
            <v>120</v>
          </cell>
          <cell r="E122" t="str">
            <v/>
          </cell>
          <cell r="G122" t="str">
            <v/>
          </cell>
          <cell r="I122" t="str">
            <v/>
          </cell>
          <cell r="J122" t="str">
            <v/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b">
            <v>0</v>
          </cell>
          <cell r="Q122" t="str">
            <v>D-35 SENIORES MASCH.</v>
          </cell>
          <cell r="R122" t="str">
            <v>RAGAZZI</v>
          </cell>
          <cell r="S122" t="str">
            <v> </v>
          </cell>
          <cell r="T122" t="str">
            <v>fedi</v>
          </cell>
        </row>
        <row r="123">
          <cell r="A123">
            <v>121</v>
          </cell>
          <cell r="E123" t="str">
            <v/>
          </cell>
          <cell r="G123" t="str">
            <v/>
          </cell>
          <cell r="I123" t="str">
            <v/>
          </cell>
          <cell r="J123" t="str">
            <v/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b">
            <v>0</v>
          </cell>
          <cell r="Q123" t="str">
            <v>D-35 SENIORES MASCH.</v>
          </cell>
          <cell r="R123" t="str">
            <v>RAGAZZI</v>
          </cell>
          <cell r="S123" t="str">
            <v> </v>
          </cell>
          <cell r="T123" t="str">
            <v>fiesole</v>
          </cell>
        </row>
        <row r="124">
          <cell r="A124">
            <v>122</v>
          </cell>
          <cell r="E124" t="str">
            <v/>
          </cell>
          <cell r="G124" t="str">
            <v/>
          </cell>
          <cell r="I124" t="str">
            <v/>
          </cell>
          <cell r="J124" t="str">
            <v/>
          </cell>
          <cell r="K124" t="str">
            <v>ITA</v>
          </cell>
          <cell r="L124">
            <v>0</v>
          </cell>
          <cell r="M124" t="b">
            <v>0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D-35 SENIORES MASCH.</v>
          </cell>
          <cell r="R124" t="str">
            <v>RAGAZZI</v>
          </cell>
          <cell r="S124" t="str">
            <v> </v>
          </cell>
          <cell r="T124" t="str">
            <v>filippide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fiorino</v>
          </cell>
        </row>
        <row r="126">
          <cell r="A126">
            <v>124</v>
          </cell>
          <cell r="E126" t="str">
            <v/>
          </cell>
          <cell r="G126" t="str">
            <v/>
          </cell>
          <cell r="I126" t="str">
            <v/>
          </cell>
          <cell r="J126" t="str">
            <v/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b">
            <v>0</v>
          </cell>
          <cell r="Q126" t="str">
            <v>D-35 SENIORES MASCH.</v>
          </cell>
          <cell r="R126" t="str">
            <v>RAGAZZI</v>
          </cell>
          <cell r="S126" t="str">
            <v> </v>
          </cell>
          <cell r="T126" t="str">
            <v>firenze triathlon</v>
          </cell>
        </row>
        <row r="127">
          <cell r="A127">
            <v>125</v>
          </cell>
          <cell r="E127" t="str">
            <v/>
          </cell>
          <cell r="G127" t="str">
            <v/>
          </cell>
          <cell r="I127" t="str">
            <v/>
          </cell>
          <cell r="J127" t="str">
            <v/>
          </cell>
          <cell r="K127" t="str">
            <v>ITA</v>
          </cell>
          <cell r="L127">
            <v>0</v>
          </cell>
          <cell r="M127" t="b">
            <v>0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 </v>
          </cell>
          <cell r="T127" t="str">
            <v>foiano</v>
          </cell>
        </row>
        <row r="128">
          <cell r="A128">
            <v>126</v>
          </cell>
          <cell r="E128" t="str">
            <v/>
          </cell>
          <cell r="G128" t="str">
            <v/>
          </cell>
          <cell r="I128" t="str">
            <v/>
          </cell>
          <cell r="J128" t="str">
            <v/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b">
            <v>0</v>
          </cell>
          <cell r="Q128" t="str">
            <v>D-35 SENIORES MASCH.</v>
          </cell>
          <cell r="R128" t="str">
            <v>RAGAZZI</v>
          </cell>
          <cell r="S128" t="str">
            <v> </v>
          </cell>
          <cell r="T128" t="str">
            <v>follonica</v>
          </cell>
        </row>
        <row r="129">
          <cell r="A129">
            <v>127</v>
          </cell>
          <cell r="E129" t="str">
            <v/>
          </cell>
          <cell r="G129" t="str">
            <v/>
          </cell>
          <cell r="I129" t="str">
            <v/>
          </cell>
          <cell r="J129" t="str">
            <v/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b">
            <v>0</v>
          </cell>
          <cell r="Q129" t="str">
            <v>D-35 SENIORES MASCH.</v>
          </cell>
          <cell r="R129" t="str">
            <v>RAGAZZI</v>
          </cell>
          <cell r="S129" t="str">
            <v> </v>
          </cell>
          <cell r="T129" t="str">
            <v>fontanina</v>
          </cell>
        </row>
        <row r="130">
          <cell r="A130">
            <v>128</v>
          </cell>
          <cell r="E130" t="str">
            <v/>
          </cell>
          <cell r="G130" t="str">
            <v/>
          </cell>
          <cell r="I130" t="str">
            <v/>
          </cell>
          <cell r="J130" t="str">
            <v/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b">
            <v>0</v>
          </cell>
          <cell r="Q130" t="str">
            <v>D-35 SENIORES MASCH.</v>
          </cell>
          <cell r="R130" t="str">
            <v>RAGAZZI</v>
          </cell>
          <cell r="S130" t="str">
            <v> </v>
          </cell>
          <cell r="T130" t="str">
            <v>freestyle</v>
          </cell>
        </row>
        <row r="131">
          <cell r="A131">
            <v>129</v>
          </cell>
          <cell r="E131" t="str">
            <v/>
          </cell>
          <cell r="G131" t="str">
            <v/>
          </cell>
          <cell r="I131" t="str">
            <v/>
          </cell>
          <cell r="J131" t="str">
            <v/>
          </cell>
          <cell r="K131" t="str">
            <v>ITA</v>
          </cell>
          <cell r="L131">
            <v>0</v>
          </cell>
          <cell r="M131" t="b">
            <v>0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D-35 SENIORES MASCH.</v>
          </cell>
          <cell r="R131" t="str">
            <v>RAGAZZI</v>
          </cell>
          <cell r="S131" t="str">
            <v> </v>
          </cell>
          <cell r="T131" t="str">
            <v>fucecchio</v>
          </cell>
        </row>
        <row r="132">
          <cell r="A132">
            <v>130</v>
          </cell>
          <cell r="E132" t="str">
            <v/>
          </cell>
          <cell r="G132" t="str">
            <v/>
          </cell>
          <cell r="I132" t="str">
            <v/>
          </cell>
          <cell r="J132" t="str">
            <v/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b">
            <v>0</v>
          </cell>
          <cell r="Q132" t="str">
            <v>D-35 SENIORES MASCH.</v>
          </cell>
          <cell r="R132" t="str">
            <v>RAGAZZI</v>
          </cell>
          <cell r="S132" t="str">
            <v> </v>
          </cell>
          <cell r="T132" t="str">
            <v>fuoco</v>
          </cell>
        </row>
        <row r="133">
          <cell r="A133">
            <v>131</v>
          </cell>
          <cell r="E133" t="str">
            <v/>
          </cell>
          <cell r="G133" t="str">
            <v/>
          </cell>
          <cell r="I133" t="str">
            <v/>
          </cell>
          <cell r="J133" t="str">
            <v/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b">
            <v>0</v>
          </cell>
          <cell r="Q133" t="str">
            <v>D-35 SENIORES MASCH.</v>
          </cell>
          <cell r="R133" t="str">
            <v>RAGAZZI</v>
          </cell>
          <cell r="S133" t="str">
            <v> </v>
          </cell>
          <cell r="T133" t="str">
            <v>Futura</v>
          </cell>
        </row>
        <row r="134">
          <cell r="A134">
            <v>132</v>
          </cell>
          <cell r="E134" t="str">
            <v/>
          </cell>
          <cell r="G134" t="str">
            <v/>
          </cell>
          <cell r="I134" t="str">
            <v/>
          </cell>
          <cell r="J134" t="str">
            <v/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b">
            <v>0</v>
          </cell>
          <cell r="Q134" t="str">
            <v>D-35 SENIORES MASCH.</v>
          </cell>
          <cell r="R134" t="str">
            <v>RAGAZZI</v>
          </cell>
          <cell r="S134" t="str">
            <v> </v>
          </cell>
          <cell r="T134" t="str">
            <v>futura prato</v>
          </cell>
        </row>
        <row r="135">
          <cell r="A135">
            <v>133</v>
          </cell>
          <cell r="E135" t="str">
            <v/>
          </cell>
          <cell r="G135" t="str">
            <v/>
          </cell>
          <cell r="I135" t="str">
            <v/>
          </cell>
          <cell r="J135" t="str">
            <v/>
          </cell>
          <cell r="K135" t="str">
            <v>ITA</v>
          </cell>
          <cell r="L135">
            <v>0</v>
          </cell>
          <cell r="M135" t="b">
            <v>0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 </v>
          </cell>
          <cell r="T135" t="str">
            <v>gabbi</v>
          </cell>
        </row>
        <row r="136">
          <cell r="A136">
            <v>134</v>
          </cell>
          <cell r="E136" t="str">
            <v/>
          </cell>
          <cell r="G136" t="str">
            <v/>
          </cell>
          <cell r="I136" t="str">
            <v/>
          </cell>
          <cell r="J136" t="str">
            <v/>
          </cell>
          <cell r="K136" t="str">
            <v>ITA</v>
          </cell>
          <cell r="L136">
            <v>0</v>
          </cell>
          <cell r="M136" t="b">
            <v>0</v>
          </cell>
          <cell r="N136" t="str">
            <v>B-25 SENIORES FEMM.</v>
          </cell>
          <cell r="O136" t="str">
            <v>PULCINI FEMM.</v>
          </cell>
          <cell r="P136" t="b">
            <v>0</v>
          </cell>
          <cell r="Q136" t="str">
            <v>D-35 SENIORES MASCH.</v>
          </cell>
          <cell r="R136" t="str">
            <v>RAGAZZI</v>
          </cell>
          <cell r="S136" t="str">
            <v> </v>
          </cell>
          <cell r="T136" t="str">
            <v>galla</v>
          </cell>
        </row>
        <row r="137">
          <cell r="A137">
            <v>135</v>
          </cell>
          <cell r="E137" t="str">
            <v/>
          </cell>
          <cell r="G137" t="str">
            <v/>
          </cell>
          <cell r="I137" t="str">
            <v/>
          </cell>
          <cell r="J137" t="str">
            <v/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b">
            <v>0</v>
          </cell>
          <cell r="Q137" t="str">
            <v>D-35 SENIORES MASCH.</v>
          </cell>
          <cell r="R137" t="str">
            <v>RAGAZZI</v>
          </cell>
          <cell r="S137" t="str">
            <v> </v>
          </cell>
          <cell r="T137" t="str">
            <v>giglio</v>
          </cell>
        </row>
        <row r="138">
          <cell r="A138">
            <v>136</v>
          </cell>
          <cell r="E138" t="str">
            <v/>
          </cell>
          <cell r="G138" t="str">
            <v/>
          </cell>
          <cell r="I138" t="str">
            <v/>
          </cell>
          <cell r="J138" t="str">
            <v/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b">
            <v>0</v>
          </cell>
          <cell r="Q138" t="str">
            <v>D-35 SENIORES MASCH.</v>
          </cell>
          <cell r="R138" t="str">
            <v>RAGAZZI</v>
          </cell>
          <cell r="S138" t="str">
            <v> </v>
          </cell>
          <cell r="T138" t="str">
            <v>grassina</v>
          </cell>
        </row>
        <row r="139">
          <cell r="A139">
            <v>137</v>
          </cell>
          <cell r="E139" t="str">
            <v/>
          </cell>
          <cell r="G139" t="str">
            <v/>
          </cell>
          <cell r="I139" t="str">
            <v/>
          </cell>
          <cell r="J139" t="str">
            <v/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b">
            <v>0</v>
          </cell>
          <cell r="Q139" t="str">
            <v>D-35 SENIORES MASCH.</v>
          </cell>
          <cell r="R139" t="str">
            <v>RAGAZZI</v>
          </cell>
          <cell r="S139" t="str">
            <v> </v>
          </cell>
          <cell r="T139" t="str">
            <v>gregge</v>
          </cell>
        </row>
        <row r="140">
          <cell r="A140">
            <v>138</v>
          </cell>
          <cell r="E140" t="str">
            <v/>
          </cell>
          <cell r="G140" t="str">
            <v/>
          </cell>
          <cell r="I140" t="str">
            <v/>
          </cell>
          <cell r="J140" t="str">
            <v/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b">
            <v>0</v>
          </cell>
          <cell r="Q140" t="str">
            <v>D-35 SENIORES MASCH.</v>
          </cell>
          <cell r="R140" t="str">
            <v>RAGAZZI</v>
          </cell>
          <cell r="S140" t="str">
            <v> </v>
          </cell>
          <cell r="T140" t="str">
            <v>grosseto</v>
          </cell>
        </row>
        <row r="141">
          <cell r="A141">
            <v>139</v>
          </cell>
          <cell r="E141" t="str">
            <v/>
          </cell>
          <cell r="G141" t="str">
            <v/>
          </cell>
          <cell r="I141" t="str">
            <v/>
          </cell>
          <cell r="J141" t="str">
            <v/>
          </cell>
          <cell r="K141" t="str">
            <v>ITA</v>
          </cell>
          <cell r="L141">
            <v>0</v>
          </cell>
          <cell r="M141" t="b">
            <v>0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 </v>
          </cell>
          <cell r="T141" t="str">
            <v>grosseto triathlon</v>
          </cell>
        </row>
        <row r="142">
          <cell r="A142">
            <v>140</v>
          </cell>
          <cell r="E142" t="str">
            <v/>
          </cell>
          <cell r="G142" t="str">
            <v/>
          </cell>
          <cell r="I142" t="str">
            <v/>
          </cell>
          <cell r="J142" t="str">
            <v/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B-25 SENIORES FEMM.</v>
          </cell>
          <cell r="O142" t="str">
            <v>PULCINI FEMM.</v>
          </cell>
          <cell r="P142" t="b">
            <v>0</v>
          </cell>
          <cell r="Q142" t="str">
            <v>D-35 SENIORES MASCH.</v>
          </cell>
          <cell r="R142" t="str">
            <v>RAGAZZI</v>
          </cell>
          <cell r="S142" t="str">
            <v> </v>
          </cell>
          <cell r="T142" t="str">
            <v>gualdo</v>
          </cell>
        </row>
        <row r="143">
          <cell r="A143">
            <v>141</v>
          </cell>
          <cell r="E143" t="str">
            <v/>
          </cell>
          <cell r="G143" t="str">
            <v/>
          </cell>
          <cell r="I143" t="str">
            <v/>
          </cell>
          <cell r="J143" t="str">
            <v/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b">
            <v>0</v>
          </cell>
          <cell r="Q143" t="str">
            <v>D-35 SENIORES MASCH.</v>
          </cell>
          <cell r="R143" t="str">
            <v>RAGAZZI</v>
          </cell>
          <cell r="S143" t="str">
            <v> </v>
          </cell>
          <cell r="T143" t="str">
            <v>gumasio</v>
          </cell>
        </row>
        <row r="144">
          <cell r="A144">
            <v>142</v>
          </cell>
          <cell r="E144" t="str">
            <v/>
          </cell>
          <cell r="G144" t="str">
            <v/>
          </cell>
          <cell r="I144" t="str">
            <v/>
          </cell>
          <cell r="J144" t="str">
            <v/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b">
            <v>0</v>
          </cell>
          <cell r="Q144" t="str">
            <v>D-35 SENIORES MASCH.</v>
          </cell>
          <cell r="R144" t="str">
            <v>RAGAZZI</v>
          </cell>
          <cell r="S144" t="str">
            <v> </v>
          </cell>
          <cell r="T144" t="str">
            <v>happy</v>
          </cell>
        </row>
        <row r="145">
          <cell r="A145">
            <v>143</v>
          </cell>
          <cell r="E145" t="str">
            <v/>
          </cell>
          <cell r="G145" t="str">
            <v/>
          </cell>
          <cell r="I145" t="str">
            <v/>
          </cell>
          <cell r="J145" t="str">
            <v/>
          </cell>
          <cell r="K145" t="str">
            <v>ITA</v>
          </cell>
          <cell r="L145">
            <v>0</v>
          </cell>
          <cell r="M145" t="b">
            <v>0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 </v>
          </cell>
          <cell r="T145" t="str">
            <v>Individuale</v>
          </cell>
        </row>
        <row r="146">
          <cell r="A146">
            <v>144</v>
          </cell>
          <cell r="E146" t="str">
            <v/>
          </cell>
          <cell r="G146" t="str">
            <v/>
          </cell>
          <cell r="I146" t="str">
            <v/>
          </cell>
          <cell r="J146" t="str">
            <v/>
          </cell>
          <cell r="K146" t="str">
            <v>ITA</v>
          </cell>
          <cell r="L146">
            <v>0</v>
          </cell>
          <cell r="M146" t="b">
            <v>0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 </v>
          </cell>
          <cell r="T146" t="str">
            <v>inps</v>
          </cell>
        </row>
        <row r="147">
          <cell r="A147">
            <v>145</v>
          </cell>
          <cell r="E147" t="str">
            <v/>
          </cell>
          <cell r="G147" t="str">
            <v/>
          </cell>
          <cell r="I147" t="str">
            <v/>
          </cell>
          <cell r="J147" t="str">
            <v/>
          </cell>
          <cell r="K147" t="str">
            <v>ITA</v>
          </cell>
          <cell r="L147">
            <v>0</v>
          </cell>
          <cell r="M147" t="b">
            <v>0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 </v>
          </cell>
          <cell r="T147" t="str">
            <v>Insieme</v>
          </cell>
        </row>
        <row r="148">
          <cell r="A148">
            <v>146</v>
          </cell>
          <cell r="E148" t="str">
            <v/>
          </cell>
          <cell r="G148" t="str">
            <v/>
          </cell>
          <cell r="I148" t="str">
            <v/>
          </cell>
          <cell r="J148" t="str">
            <v/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b">
            <v>0</v>
          </cell>
          <cell r="Q148" t="str">
            <v>D-35 SENIORES MASCH.</v>
          </cell>
          <cell r="R148" t="str">
            <v>RAGAZZI</v>
          </cell>
          <cell r="S148" t="str">
            <v> </v>
          </cell>
          <cell r="T148" t="str">
            <v>insulina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iolo</v>
          </cell>
        </row>
        <row r="150">
          <cell r="A150">
            <v>148</v>
          </cell>
          <cell r="E150" t="str">
            <v/>
          </cell>
          <cell r="G150" t="str">
            <v/>
          </cell>
          <cell r="I150" t="str">
            <v/>
          </cell>
          <cell r="J150" t="str">
            <v/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b">
            <v>0</v>
          </cell>
          <cell r="Q150" t="str">
            <v>D-35 SENIORES MASCH.</v>
          </cell>
          <cell r="R150" t="str">
            <v>RAGAZZI</v>
          </cell>
          <cell r="S150" t="str">
            <v> </v>
          </cell>
          <cell r="T150" t="str">
            <v>isolotto</v>
          </cell>
        </row>
        <row r="151">
          <cell r="A151">
            <v>149</v>
          </cell>
          <cell r="E151" t="str">
            <v/>
          </cell>
          <cell r="G151" t="str">
            <v/>
          </cell>
          <cell r="I151" t="str">
            <v/>
          </cell>
          <cell r="J151" t="str">
            <v/>
          </cell>
          <cell r="K151" t="str">
            <v>ITA</v>
          </cell>
          <cell r="L151">
            <v>0</v>
          </cell>
          <cell r="M151" t="b">
            <v>0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 </v>
          </cell>
          <cell r="T151" t="str">
            <v>jolly</v>
          </cell>
        </row>
        <row r="152">
          <cell r="A152">
            <v>150</v>
          </cell>
          <cell r="E152" t="str">
            <v/>
          </cell>
          <cell r="G152" t="str">
            <v/>
          </cell>
          <cell r="I152" t="str">
            <v/>
          </cell>
          <cell r="J152" t="str">
            <v/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b">
            <v>0</v>
          </cell>
          <cell r="Q152" t="str">
            <v>D-35 SENIORES MASCH.</v>
          </cell>
          <cell r="R152" t="str">
            <v>RAGAZZI</v>
          </cell>
          <cell r="S152" t="str">
            <v> </v>
          </cell>
          <cell r="T152" t="str">
            <v>jolo</v>
          </cell>
        </row>
        <row r="153">
          <cell r="A153">
            <v>151</v>
          </cell>
          <cell r="E153" t="str">
            <v/>
          </cell>
          <cell r="G153" t="str">
            <v/>
          </cell>
          <cell r="I153" t="str">
            <v/>
          </cell>
          <cell r="J153" t="str">
            <v/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b">
            <v>0</v>
          </cell>
          <cell r="Q153" t="str">
            <v>D-35 SENIORES MASCH.</v>
          </cell>
          <cell r="R153" t="str">
            <v>RAGAZZI</v>
          </cell>
          <cell r="S153" t="str">
            <v> </v>
          </cell>
          <cell r="T153" t="str">
            <v>laghi</v>
          </cell>
        </row>
        <row r="154">
          <cell r="A154">
            <v>152</v>
          </cell>
          <cell r="E154" t="str">
            <v/>
          </cell>
          <cell r="G154" t="str">
            <v/>
          </cell>
          <cell r="I154" t="str">
            <v/>
          </cell>
          <cell r="J154" t="str">
            <v/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b">
            <v>0</v>
          </cell>
          <cell r="Q154" t="str">
            <v>D-35 SENIORES MASCH.</v>
          </cell>
          <cell r="R154" t="str">
            <v>RAGAZZI</v>
          </cell>
          <cell r="S154" t="str">
            <v> </v>
          </cell>
          <cell r="T154" t="str">
            <v>lama</v>
          </cell>
        </row>
        <row r="155">
          <cell r="A155">
            <v>153</v>
          </cell>
          <cell r="E155" t="str">
            <v/>
          </cell>
          <cell r="G155" t="str">
            <v/>
          </cell>
          <cell r="I155" t="str">
            <v/>
          </cell>
          <cell r="J155" t="str">
            <v/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b">
            <v>0</v>
          </cell>
          <cell r="Q155" t="str">
            <v>D-35 SENIORES MASCH.</v>
          </cell>
          <cell r="R155" t="str">
            <v>RAGAZZI</v>
          </cell>
          <cell r="S155" t="str">
            <v> </v>
          </cell>
          <cell r="T155" t="str">
            <v>lame</v>
          </cell>
        </row>
        <row r="156">
          <cell r="A156">
            <v>154</v>
          </cell>
          <cell r="E156" t="str">
            <v/>
          </cell>
          <cell r="G156" t="str">
            <v/>
          </cell>
          <cell r="I156" t="str">
            <v/>
          </cell>
          <cell r="J156" t="str">
            <v/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b">
            <v>0</v>
          </cell>
          <cell r="Q156" t="str">
            <v>D-35 SENIORES MASCH.</v>
          </cell>
          <cell r="R156" t="str">
            <v>RAGAZZI</v>
          </cell>
          <cell r="S156" t="str">
            <v> </v>
          </cell>
          <cell r="T156" t="str">
            <v>lammari</v>
          </cell>
        </row>
        <row r="157">
          <cell r="A157">
            <v>155</v>
          </cell>
          <cell r="E157" t="str">
            <v/>
          </cell>
          <cell r="G157" t="str">
            <v/>
          </cell>
          <cell r="I157" t="str">
            <v/>
          </cell>
          <cell r="J157" t="str">
            <v/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b">
            <v>0</v>
          </cell>
          <cell r="Q157" t="str">
            <v>D-35 SENIORES MASCH.</v>
          </cell>
          <cell r="R157" t="str">
            <v>RAGAZZI</v>
          </cell>
          <cell r="S157" t="str">
            <v> </v>
          </cell>
          <cell r="T157" t="str">
            <v>lamporecchio</v>
          </cell>
        </row>
        <row r="158">
          <cell r="A158">
            <v>156</v>
          </cell>
          <cell r="E158" t="str">
            <v/>
          </cell>
          <cell r="G158" t="str">
            <v/>
          </cell>
          <cell r="I158" t="str">
            <v/>
          </cell>
          <cell r="J158" t="str">
            <v/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b">
            <v>0</v>
          </cell>
          <cell r="Q158" t="str">
            <v>D-35 SENIORES MASCH.</v>
          </cell>
          <cell r="R158" t="str">
            <v>RAGAZZI</v>
          </cell>
          <cell r="S158" t="str">
            <v> </v>
          </cell>
          <cell r="T158" t="str">
            <v>lari</v>
          </cell>
        </row>
        <row r="159">
          <cell r="A159">
            <v>157</v>
          </cell>
          <cell r="E159" t="str">
            <v/>
          </cell>
          <cell r="G159" t="str">
            <v/>
          </cell>
          <cell r="I159" t="str">
            <v/>
          </cell>
          <cell r="J159" t="str">
            <v/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b">
            <v>0</v>
          </cell>
          <cell r="Q159" t="str">
            <v>D-35 SENIORES MASCH.</v>
          </cell>
          <cell r="R159" t="str">
            <v>RAGAZZI</v>
          </cell>
          <cell r="S159" t="str">
            <v> </v>
          </cell>
          <cell r="T159" t="str">
            <v>lastra</v>
          </cell>
        </row>
        <row r="160">
          <cell r="A160">
            <v>158</v>
          </cell>
          <cell r="E160" t="str">
            <v/>
          </cell>
          <cell r="G160" t="str">
            <v/>
          </cell>
          <cell r="I160" t="str">
            <v/>
          </cell>
          <cell r="J160" t="str">
            <v/>
          </cell>
          <cell r="K160" t="str">
            <v>ITA</v>
          </cell>
          <cell r="L160">
            <v>0</v>
          </cell>
          <cell r="M160" t="b">
            <v>0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 </v>
          </cell>
          <cell r="T160" t="str">
            <v>Levante</v>
          </cell>
        </row>
        <row r="161">
          <cell r="A161">
            <v>159</v>
          </cell>
          <cell r="E161" t="str">
            <v/>
          </cell>
          <cell r="G161" t="str">
            <v/>
          </cell>
          <cell r="I161" t="str">
            <v/>
          </cell>
          <cell r="J161" t="str">
            <v/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b">
            <v>0</v>
          </cell>
          <cell r="Q161" t="str">
            <v>D-35 SENIORES MASCH.</v>
          </cell>
          <cell r="R161" t="str">
            <v>RAGAZZI</v>
          </cell>
          <cell r="S161" t="str">
            <v> </v>
          </cell>
          <cell r="T161" t="str">
            <v>libero</v>
          </cell>
        </row>
        <row r="162">
          <cell r="A162">
            <v>160</v>
          </cell>
          <cell r="E162" t="str">
            <v/>
          </cell>
          <cell r="G162" t="str">
            <v/>
          </cell>
          <cell r="I162" t="str">
            <v/>
          </cell>
          <cell r="J162" t="str">
            <v/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b">
            <v>0</v>
          </cell>
          <cell r="Q162" t="str">
            <v>D-35 SENIORES MASCH.</v>
          </cell>
          <cell r="R162" t="str">
            <v>RAGAZZI</v>
          </cell>
          <cell r="S162" t="str">
            <v> </v>
          </cell>
          <cell r="T162" t="str">
            <v>libertas lucca</v>
          </cell>
        </row>
        <row r="163">
          <cell r="A163">
            <v>161</v>
          </cell>
          <cell r="E163" t="str">
            <v/>
          </cell>
          <cell r="G163" t="str">
            <v/>
          </cell>
          <cell r="I163" t="str">
            <v/>
          </cell>
          <cell r="J163" t="str">
            <v/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B-25 SENIORES FEMM.</v>
          </cell>
          <cell r="O163" t="str">
            <v>PULCINI FEMM.</v>
          </cell>
          <cell r="P163" t="b">
            <v>0</v>
          </cell>
          <cell r="Q163" t="str">
            <v>D-35 SENIORES MASCH.</v>
          </cell>
          <cell r="R163" t="str">
            <v>RAGAZZI</v>
          </cell>
          <cell r="S163" t="str">
            <v> </v>
          </cell>
          <cell r="T163" t="str">
            <v>libertas perugia</v>
          </cell>
        </row>
        <row r="164">
          <cell r="A164">
            <v>162</v>
          </cell>
          <cell r="E164" t="str">
            <v/>
          </cell>
          <cell r="G164" t="str">
            <v/>
          </cell>
          <cell r="J164" t="str">
            <v/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B-25 SENIORES FEMM.</v>
          </cell>
          <cell r="O164" t="str">
            <v>PULCINI FEMM.</v>
          </cell>
          <cell r="P164" t="b">
            <v>0</v>
          </cell>
          <cell r="Q164" t="str">
            <v>D-35 SENIORES MASCH.</v>
          </cell>
          <cell r="R164" t="str">
            <v>RAGAZZI</v>
          </cell>
          <cell r="S164" t="str">
            <v> </v>
          </cell>
          <cell r="T164" t="str">
            <v>libertas siena</v>
          </cell>
        </row>
        <row r="165">
          <cell r="A165">
            <v>163</v>
          </cell>
          <cell r="E165" t="str">
            <v/>
          </cell>
          <cell r="G165" t="str">
            <v/>
          </cell>
          <cell r="I165" t="str">
            <v/>
          </cell>
          <cell r="J165" t="str">
            <v/>
          </cell>
          <cell r="K165" t="str">
            <v>ITA</v>
          </cell>
          <cell r="L165">
            <v>0</v>
          </cell>
          <cell r="M165" t="b">
            <v>0</v>
          </cell>
          <cell r="N165" t="str">
            <v>B-25 SENIORES FEMM.</v>
          </cell>
          <cell r="O165" t="str">
            <v>PULCINI FEMM.</v>
          </cell>
          <cell r="P165" t="b">
            <v>0</v>
          </cell>
          <cell r="Q165" t="str">
            <v>D-35 SENIORES MASCH.</v>
          </cell>
          <cell r="R165" t="str">
            <v>RAGAZZI</v>
          </cell>
          <cell r="S165" t="str">
            <v> </v>
          </cell>
          <cell r="T165" t="str">
            <v>lippo</v>
          </cell>
        </row>
        <row r="166">
          <cell r="A166">
            <v>164</v>
          </cell>
          <cell r="E166" t="str">
            <v/>
          </cell>
          <cell r="G166" t="str">
            <v/>
          </cell>
          <cell r="I166" t="str">
            <v/>
          </cell>
          <cell r="J166" t="str">
            <v/>
          </cell>
          <cell r="K166" t="str">
            <v>ITA</v>
          </cell>
          <cell r="L166">
            <v>0</v>
          </cell>
          <cell r="M166" t="b">
            <v>0</v>
          </cell>
          <cell r="N166" t="str">
            <v>B-25 SENIORES FEMM.</v>
          </cell>
          <cell r="O166" t="str">
            <v>PULCINI FEMM.</v>
          </cell>
          <cell r="P166" t="b">
            <v>0</v>
          </cell>
          <cell r="Q166" t="str">
            <v>D-35 SENIORES MASCH.</v>
          </cell>
          <cell r="R166" t="str">
            <v>RAGAZZI</v>
          </cell>
          <cell r="S166" t="str">
            <v> </v>
          </cell>
          <cell r="T166" t="str">
            <v>livornesi</v>
          </cell>
        </row>
        <row r="167">
          <cell r="A167">
            <v>165</v>
          </cell>
          <cell r="E167" t="str">
            <v/>
          </cell>
          <cell r="G167" t="str">
            <v/>
          </cell>
          <cell r="I167" t="str">
            <v/>
          </cell>
          <cell r="J167" t="str">
            <v/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B-25 SENIORES FEMM.</v>
          </cell>
          <cell r="O167" t="str">
            <v>PULCINI FEMM.</v>
          </cell>
          <cell r="P167" t="b">
            <v>0</v>
          </cell>
          <cell r="Q167" t="str">
            <v>D-35 SENIORES MASCH.</v>
          </cell>
          <cell r="R167" t="str">
            <v>RAGAZZI</v>
          </cell>
          <cell r="S167" t="str">
            <v> </v>
          </cell>
          <cell r="T167" t="str">
            <v>livorno</v>
          </cell>
        </row>
        <row r="168">
          <cell r="A168">
            <v>166</v>
          </cell>
          <cell r="E168" t="str">
            <v/>
          </cell>
          <cell r="G168" t="str">
            <v/>
          </cell>
          <cell r="I168" t="str">
            <v/>
          </cell>
          <cell r="J168" t="str">
            <v/>
          </cell>
          <cell r="K168" t="str">
            <v>ITA</v>
          </cell>
          <cell r="L168">
            <v>0</v>
          </cell>
          <cell r="M168" t="b">
            <v>0</v>
          </cell>
          <cell r="N168" t="str">
            <v>B-25 SENIORES FEMM.</v>
          </cell>
          <cell r="O168" t="str">
            <v>PULCINI FEMM.</v>
          </cell>
          <cell r="P168" t="b">
            <v>0</v>
          </cell>
          <cell r="Q168" t="str">
            <v>D-35 SENIORES MASCH.</v>
          </cell>
          <cell r="R168" t="str">
            <v>RAGAZZI</v>
          </cell>
          <cell r="S168" t="str">
            <v> </v>
          </cell>
          <cell r="T168" t="str">
            <v>livorno marathon</v>
          </cell>
        </row>
        <row r="169">
          <cell r="A169">
            <v>167</v>
          </cell>
          <cell r="E169" t="str">
            <v/>
          </cell>
          <cell r="G169" t="str">
            <v/>
          </cell>
          <cell r="I169" t="str">
            <v/>
          </cell>
          <cell r="J169" t="str">
            <v/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b">
            <v>0</v>
          </cell>
          <cell r="Q169" t="str">
            <v>D-35 SENIORES MASCH.</v>
          </cell>
          <cell r="R169" t="str">
            <v>RAGAZZI</v>
          </cell>
          <cell r="S169" t="str">
            <v> </v>
          </cell>
          <cell r="T169" t="str">
            <v>livorno team</v>
          </cell>
        </row>
        <row r="170">
          <cell r="A170">
            <v>168</v>
          </cell>
          <cell r="E170" t="str">
            <v/>
          </cell>
          <cell r="G170" t="str">
            <v/>
          </cell>
          <cell r="I170" t="str">
            <v/>
          </cell>
          <cell r="J170" t="str">
            <v/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b">
            <v>0</v>
          </cell>
          <cell r="Q170" t="str">
            <v>D-35 SENIORES MASCH.</v>
          </cell>
          <cell r="R170" t="str">
            <v>RAGAZZI</v>
          </cell>
          <cell r="S170" t="str">
            <v> </v>
          </cell>
          <cell r="T170" t="str">
            <v>lorese</v>
          </cell>
        </row>
        <row r="171">
          <cell r="A171">
            <v>169</v>
          </cell>
          <cell r="E171" t="str">
            <v/>
          </cell>
          <cell r="G171" t="str">
            <v/>
          </cell>
          <cell r="I171" t="str">
            <v/>
          </cell>
          <cell r="J171" t="str">
            <v/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b">
            <v>0</v>
          </cell>
          <cell r="Q171" t="str">
            <v>D-35 SENIORES MASCH.</v>
          </cell>
          <cell r="R171" t="str">
            <v>RAGAZZI</v>
          </cell>
          <cell r="S171" t="str">
            <v> </v>
          </cell>
          <cell r="T171" t="str">
            <v>lucca</v>
          </cell>
        </row>
        <row r="172">
          <cell r="A172">
            <v>170</v>
          </cell>
          <cell r="E172" t="str">
            <v/>
          </cell>
          <cell r="G172" t="str">
            <v/>
          </cell>
          <cell r="I172" t="str">
            <v/>
          </cell>
          <cell r="J172" t="str">
            <v/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b">
            <v>0</v>
          </cell>
          <cell r="Q172" t="str">
            <v>D-35 SENIORES MASCH.</v>
          </cell>
          <cell r="R172" t="str">
            <v>RAGAZZI</v>
          </cell>
          <cell r="S172" t="str">
            <v> </v>
          </cell>
          <cell r="T172" t="str">
            <v>lucignano</v>
          </cell>
        </row>
        <row r="173">
          <cell r="A173">
            <v>171</v>
          </cell>
          <cell r="E173" t="str">
            <v/>
          </cell>
          <cell r="G173" t="str">
            <v/>
          </cell>
          <cell r="I173" t="str">
            <v/>
          </cell>
          <cell r="J173" t="str">
            <v/>
          </cell>
          <cell r="K173" t="str">
            <v>ITA</v>
          </cell>
          <cell r="L173">
            <v>0</v>
          </cell>
          <cell r="M173" t="b">
            <v>0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 </v>
          </cell>
          <cell r="T173" t="str">
            <v>luivan</v>
          </cell>
        </row>
        <row r="174">
          <cell r="A174">
            <v>172</v>
          </cell>
          <cell r="E174" t="str">
            <v/>
          </cell>
          <cell r="G174" t="str">
            <v/>
          </cell>
          <cell r="I174" t="str">
            <v/>
          </cell>
          <cell r="J174" t="str">
            <v/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b">
            <v>0</v>
          </cell>
          <cell r="Q174" t="str">
            <v>D-35 SENIORES MASCH.</v>
          </cell>
          <cell r="R174" t="str">
            <v>RAGAZZI</v>
          </cell>
          <cell r="S174" t="str">
            <v> </v>
          </cell>
          <cell r="T174" t="str">
            <v>lumache</v>
          </cell>
        </row>
        <row r="175">
          <cell r="A175">
            <v>173</v>
          </cell>
          <cell r="E175" t="str">
            <v/>
          </cell>
          <cell r="G175" t="str">
            <v/>
          </cell>
          <cell r="I175" t="str">
            <v/>
          </cell>
          <cell r="J175" t="str">
            <v/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b">
            <v>0</v>
          </cell>
          <cell r="Q175" t="str">
            <v>D-35 SENIORES MASCH.</v>
          </cell>
          <cell r="R175" t="str">
            <v>RAGAZZI</v>
          </cell>
          <cell r="S175" t="str">
            <v> </v>
          </cell>
          <cell r="T175" t="str">
            <v>lumega</v>
          </cell>
        </row>
        <row r="176">
          <cell r="A176">
            <v>174</v>
          </cell>
          <cell r="E176" t="str">
            <v/>
          </cell>
          <cell r="G176" t="str">
            <v/>
          </cell>
          <cell r="I176" t="str">
            <v/>
          </cell>
          <cell r="J176" t="str">
            <v/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B-25 SENIORES FEMM.</v>
          </cell>
          <cell r="O176" t="str">
            <v>PULCINI FEMM.</v>
          </cell>
          <cell r="P176" t="b">
            <v>0</v>
          </cell>
          <cell r="Q176" t="str">
            <v>D-35 SENIORES MASCH.</v>
          </cell>
          <cell r="R176" t="str">
            <v>RAGAZZI</v>
          </cell>
          <cell r="S176" t="str">
            <v> </v>
          </cell>
          <cell r="T176" t="str">
            <v>maiano</v>
          </cell>
        </row>
        <row r="177">
          <cell r="A177">
            <v>175</v>
          </cell>
          <cell r="E177" t="str">
            <v/>
          </cell>
          <cell r="G177" t="str">
            <v/>
          </cell>
          <cell r="I177" t="str">
            <v/>
          </cell>
          <cell r="J177" t="str">
            <v/>
          </cell>
          <cell r="K177" t="str">
            <v>ITA</v>
          </cell>
          <cell r="L177">
            <v>0</v>
          </cell>
          <cell r="M177" t="b">
            <v>0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 </v>
          </cell>
          <cell r="T177" t="str">
            <v>malandrini</v>
          </cell>
        </row>
        <row r="178">
          <cell r="A178">
            <v>176</v>
          </cell>
          <cell r="E178" t="str">
            <v/>
          </cell>
          <cell r="G178" t="str">
            <v/>
          </cell>
          <cell r="I178" t="str">
            <v/>
          </cell>
          <cell r="J178" t="str">
            <v/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b">
            <v>0</v>
          </cell>
          <cell r="Q178" t="str">
            <v>D-35 SENIORES MASCH.</v>
          </cell>
          <cell r="R178" t="str">
            <v>RAGAZZI</v>
          </cell>
          <cell r="S178" t="str">
            <v> </v>
          </cell>
          <cell r="T178" t="str">
            <v>marathon pisa</v>
          </cell>
        </row>
        <row r="179">
          <cell r="A179">
            <v>177</v>
          </cell>
          <cell r="E179" t="str">
            <v/>
          </cell>
          <cell r="G179" t="str">
            <v/>
          </cell>
          <cell r="I179" t="str">
            <v/>
          </cell>
          <cell r="J179" t="str">
            <v/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b">
            <v>0</v>
          </cell>
          <cell r="Q179" t="str">
            <v>D-35 SENIORES MASCH.</v>
          </cell>
          <cell r="R179" t="str">
            <v>RAGAZZI</v>
          </cell>
          <cell r="S179" t="str">
            <v> </v>
          </cell>
          <cell r="T179" t="str">
            <v>Maremma</v>
          </cell>
        </row>
        <row r="180">
          <cell r="A180">
            <v>178</v>
          </cell>
          <cell r="E180" t="str">
            <v/>
          </cell>
          <cell r="G180" t="str">
            <v/>
          </cell>
          <cell r="I180" t="str">
            <v/>
          </cell>
          <cell r="J180" t="str">
            <v/>
          </cell>
          <cell r="K180" t="str">
            <v>ITA</v>
          </cell>
          <cell r="L180">
            <v>0</v>
          </cell>
          <cell r="M180" t="b">
            <v>0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 </v>
          </cell>
          <cell r="T180" t="str">
            <v>marinella</v>
          </cell>
        </row>
        <row r="181">
          <cell r="A181">
            <v>179</v>
          </cell>
          <cell r="E181" t="str">
            <v/>
          </cell>
          <cell r="G181" t="str">
            <v/>
          </cell>
          <cell r="I181" t="str">
            <v/>
          </cell>
          <cell r="J181" t="str">
            <v/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b">
            <v>0</v>
          </cell>
          <cell r="Q181" t="str">
            <v>D-35 SENIORES MASCH.</v>
          </cell>
          <cell r="R181" t="str">
            <v>RAGAZZI</v>
          </cell>
          <cell r="S181" t="str">
            <v> </v>
          </cell>
          <cell r="T181" t="str">
            <v>marliesi</v>
          </cell>
        </row>
        <row r="182">
          <cell r="A182">
            <v>180</v>
          </cell>
          <cell r="E182" t="str">
            <v/>
          </cell>
          <cell r="G182" t="str">
            <v/>
          </cell>
          <cell r="I182" t="str">
            <v/>
          </cell>
          <cell r="J182" t="str">
            <v/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b">
            <v>0</v>
          </cell>
          <cell r="Q182" t="str">
            <v>D-35 SENIORES MASCH.</v>
          </cell>
          <cell r="R182" t="str">
            <v>RAGAZZI</v>
          </cell>
          <cell r="S182" t="str">
            <v> </v>
          </cell>
          <cell r="T182" t="str">
            <v>massa</v>
          </cell>
        </row>
        <row r="183">
          <cell r="A183">
            <v>181</v>
          </cell>
          <cell r="E183" t="str">
            <v/>
          </cell>
          <cell r="G183" t="str">
            <v/>
          </cell>
          <cell r="I183" t="str">
            <v/>
          </cell>
          <cell r="J183" t="str">
            <v/>
          </cell>
          <cell r="K183" t="str">
            <v>ITA</v>
          </cell>
          <cell r="L183">
            <v>0</v>
          </cell>
          <cell r="M183" t="b">
            <v>0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 </v>
          </cell>
          <cell r="T183" t="str">
            <v>massa carrara</v>
          </cell>
        </row>
        <row r="184">
          <cell r="A184">
            <v>182</v>
          </cell>
          <cell r="E184" t="str">
            <v/>
          </cell>
          <cell r="G184" t="str">
            <v/>
          </cell>
          <cell r="I184" t="str">
            <v/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b">
            <v>0</v>
          </cell>
          <cell r="Q184" t="str">
            <v>D-35 SENIORES MASCH.</v>
          </cell>
          <cell r="R184" t="str">
            <v>RAGAZZI</v>
          </cell>
          <cell r="S184" t="str">
            <v> </v>
          </cell>
          <cell r="T184" t="str">
            <v>massa e cozzile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massarosa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mens sana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mezzana</v>
          </cell>
        </row>
        <row r="188">
          <cell r="A188">
            <v>186</v>
          </cell>
          <cell r="E188" t="str">
            <v/>
          </cell>
          <cell r="G188" t="str">
            <v/>
          </cell>
          <cell r="I188" t="str">
            <v/>
          </cell>
          <cell r="J188" t="str">
            <v/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b">
            <v>0</v>
          </cell>
          <cell r="Q188" t="str">
            <v>D-35 SENIORES MASCH.</v>
          </cell>
          <cell r="R188" t="str">
            <v>RAGAZZI</v>
          </cell>
          <cell r="S188" t="str">
            <v> </v>
          </cell>
          <cell r="T188" t="str">
            <v>mille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millepiedi</v>
          </cell>
        </row>
        <row r="190">
          <cell r="A190">
            <v>188</v>
          </cell>
          <cell r="E190" t="str">
            <v/>
          </cell>
          <cell r="G190" t="str">
            <v/>
          </cell>
          <cell r="I190" t="str">
            <v/>
          </cell>
          <cell r="J190" t="str">
            <v/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b">
            <v>0</v>
          </cell>
          <cell r="Q190" t="str">
            <v>D-35 SENIORES MASCH.</v>
          </cell>
          <cell r="R190" t="str">
            <v>RAGAZZI</v>
          </cell>
          <cell r="S190" t="str">
            <v> </v>
          </cell>
          <cell r="T190" t="str">
            <v>montale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montalto</v>
          </cell>
        </row>
        <row r="192">
          <cell r="A192">
            <v>190</v>
          </cell>
          <cell r="E192" t="str">
            <v/>
          </cell>
          <cell r="G192" t="str">
            <v/>
          </cell>
          <cell r="I192" t="str">
            <v/>
          </cell>
          <cell r="J192" t="str">
            <v/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b">
            <v>0</v>
          </cell>
          <cell r="Q192" t="str">
            <v>D-35 SENIORES MASCH.</v>
          </cell>
          <cell r="R192" t="str">
            <v>RAGAZZI</v>
          </cell>
          <cell r="S192" t="str">
            <v> </v>
          </cell>
          <cell r="T192" t="str">
            <v>monteaperti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montecatini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montefiascone</v>
          </cell>
        </row>
        <row r="195">
          <cell r="A195">
            <v>193</v>
          </cell>
          <cell r="E195" t="str">
            <v/>
          </cell>
          <cell r="G195" t="str">
            <v/>
          </cell>
          <cell r="I195" t="str">
            <v/>
          </cell>
          <cell r="J195" t="str">
            <v/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b">
            <v>0</v>
          </cell>
          <cell r="Q195" t="str">
            <v>D-35 SENIORES MASCH.</v>
          </cell>
          <cell r="R195" t="str">
            <v>RAGAZZI</v>
          </cell>
          <cell r="S195" t="str">
            <v> </v>
          </cell>
          <cell r="T195" t="str">
            <v>montelupo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montemurlo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monteriggioni</v>
          </cell>
        </row>
        <row r="198">
          <cell r="A198">
            <v>196</v>
          </cell>
          <cell r="E198" t="str">
            <v/>
          </cell>
          <cell r="G198" t="str">
            <v/>
          </cell>
          <cell r="I198" t="str">
            <v/>
          </cell>
          <cell r="J198" t="str">
            <v/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b">
            <v>0</v>
          </cell>
          <cell r="Q198" t="str">
            <v>D-35 SENIORES MASCH.</v>
          </cell>
          <cell r="R198" t="str">
            <v>RAGAZZI</v>
          </cell>
          <cell r="S198" t="str">
            <v> </v>
          </cell>
          <cell r="T198" t="str">
            <v>montevarchi</v>
          </cell>
        </row>
        <row r="199">
          <cell r="A199">
            <v>197</v>
          </cell>
          <cell r="E199" t="str">
            <v/>
          </cell>
          <cell r="G199" t="str">
            <v/>
          </cell>
          <cell r="I199" t="str">
            <v/>
          </cell>
          <cell r="J199" t="str">
            <v/>
          </cell>
          <cell r="K199" t="str">
            <v>ITA</v>
          </cell>
          <cell r="M199" t="b">
            <v>0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 </v>
          </cell>
          <cell r="T199" t="str">
            <v>morolo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motorio</v>
          </cell>
        </row>
        <row r="201">
          <cell r="A201">
            <v>199</v>
          </cell>
          <cell r="E201" t="str">
            <v/>
          </cell>
          <cell r="G201" t="str">
            <v/>
          </cell>
          <cell r="I201" t="str">
            <v/>
          </cell>
          <cell r="J201" t="str">
            <v/>
          </cell>
          <cell r="K201" t="str">
            <v>ITA</v>
          </cell>
          <cell r="M201" t="b">
            <v>0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 </v>
          </cell>
          <cell r="T201" t="str">
            <v>mps</v>
          </cell>
        </row>
        <row r="202">
          <cell r="A202">
            <v>200</v>
          </cell>
          <cell r="B202" t="str">
            <v>CIACCI DAVIDE</v>
          </cell>
          <cell r="C202" t="str">
            <v>M</v>
          </cell>
          <cell r="D202" t="str">
            <v>GREGGE</v>
          </cell>
          <cell r="E202" t="str">
            <v>A.S.D. Il Gregge Ribelle</v>
          </cell>
          <cell r="F202">
            <v>1986</v>
          </cell>
          <cell r="G202" t="str">
            <v>C-30 SENIORES MASCH.</v>
          </cell>
          <cell r="H202" t="str">
            <v>SI</v>
          </cell>
          <cell r="I202" t="str">
            <v>C-30 SENIORES MASCH.</v>
          </cell>
          <cell r="J202" t="str">
            <v>SI</v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str">
            <v>C-30 SENIORES MASCH.</v>
          </cell>
          <cell r="Q202" t="str">
            <v>C-30 SENIORES MASCH.</v>
          </cell>
          <cell r="R202" t="str">
            <v>RAGAZZI</v>
          </cell>
          <cell r="S202" t="str">
            <v>C-30 SENIORES MASCH.</v>
          </cell>
          <cell r="T202" t="str">
            <v>mugello</v>
          </cell>
        </row>
        <row r="203">
          <cell r="A203">
            <v>201</v>
          </cell>
          <cell r="B203" t="str">
            <v>LIVERANI BEATRICE</v>
          </cell>
          <cell r="C203" t="str">
            <v>F</v>
          </cell>
          <cell r="D203" t="str">
            <v>GREGGE</v>
          </cell>
          <cell r="E203" t="str">
            <v>A.S.D. Il Gregge Ribelle</v>
          </cell>
          <cell r="F203">
            <v>1970</v>
          </cell>
          <cell r="G203" t="str">
            <v>F-45 SENIORES FEMM.</v>
          </cell>
          <cell r="H203" t="str">
            <v>SI</v>
          </cell>
          <cell r="I203" t="str">
            <v>F-45 SENIORES FEMM.</v>
          </cell>
          <cell r="J203" t="str">
            <v>SI</v>
          </cell>
          <cell r="K203" t="str">
            <v>ITA</v>
          </cell>
          <cell r="L203">
            <v>0</v>
          </cell>
          <cell r="M203" t="str">
            <v>F-45 SENIORES FEMM.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F-45 SENIORES FEMM.</v>
          </cell>
          <cell r="T203" t="str">
            <v>narnali</v>
          </cell>
        </row>
        <row r="204">
          <cell r="A204">
            <v>202</v>
          </cell>
          <cell r="B204" t="str">
            <v>BECATTI STEFANO</v>
          </cell>
          <cell r="C204" t="str">
            <v>M</v>
          </cell>
          <cell r="D204" t="str">
            <v>GREGGE</v>
          </cell>
          <cell r="E204" t="str">
            <v>A.S.D. Il Gregge Ribelle</v>
          </cell>
          <cell r="F204">
            <v>1969</v>
          </cell>
          <cell r="G204" t="str">
            <v>F-45 SENIORES MASCH.</v>
          </cell>
          <cell r="H204" t="str">
            <v>SI</v>
          </cell>
          <cell r="I204" t="str">
            <v>F-45 SENIORES MASCH.</v>
          </cell>
          <cell r="J204" t="str">
            <v>SI</v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str">
            <v>F-45 SENIORES MASCH.</v>
          </cell>
          <cell r="Q204" t="str">
            <v>D-35 SENIORES MASCH.</v>
          </cell>
          <cell r="R204" t="str">
            <v>RAGAZZI</v>
          </cell>
          <cell r="S204" t="str">
            <v>F-45 SENIORES MASCH.</v>
          </cell>
          <cell r="T204" t="str">
            <v>nave</v>
          </cell>
        </row>
        <row r="205">
          <cell r="A205">
            <v>203</v>
          </cell>
          <cell r="B205" t="str">
            <v>ROSSI ROBERTA</v>
          </cell>
          <cell r="C205" t="str">
            <v>F</v>
          </cell>
          <cell r="D205" t="str">
            <v>GREGGE</v>
          </cell>
          <cell r="E205" t="str">
            <v>A.S.D. Il Gregge Ribelle</v>
          </cell>
          <cell r="F205">
            <v>1966</v>
          </cell>
          <cell r="G205" t="str">
            <v>G-50 VETERANI FEMM.</v>
          </cell>
          <cell r="H205" t="str">
            <v>SI</v>
          </cell>
          <cell r="I205" t="str">
            <v>G-50 VETERANI FEMM.</v>
          </cell>
          <cell r="J205" t="str">
            <v>SI</v>
          </cell>
          <cell r="K205" t="str">
            <v>ITA</v>
          </cell>
          <cell r="L205">
            <v>0</v>
          </cell>
          <cell r="M205" t="str">
            <v>G-50 VETERANI FEMM.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G-50 VETERANI FEMM.</v>
          </cell>
          <cell r="T205" t="str">
            <v>nicchi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olimpia</v>
          </cell>
        </row>
        <row r="207">
          <cell r="A207">
            <v>205</v>
          </cell>
          <cell r="B207" t="str">
            <v>CALIANI VANESSA</v>
          </cell>
          <cell r="C207" t="str">
            <v>F</v>
          </cell>
          <cell r="D207" t="str">
            <v>GREGGE</v>
          </cell>
          <cell r="E207" t="str">
            <v>A.S.D. Il Gregge Ribelle</v>
          </cell>
          <cell r="F207">
            <v>1988</v>
          </cell>
          <cell r="G207" t="str">
            <v>B-25 SENIORES FEMM.</v>
          </cell>
          <cell r="H207" t="str">
            <v>SI</v>
          </cell>
          <cell r="I207" t="str">
            <v>B-25 SENIORES FEMM.</v>
          </cell>
          <cell r="J207" t="str">
            <v>SI</v>
          </cell>
          <cell r="K207" t="str">
            <v>ITA</v>
          </cell>
          <cell r="L207">
            <v>0</v>
          </cell>
          <cell r="M207" t="str">
            <v>B-25 SENIORES FEMM.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B-25 SENIORES MASCH.</v>
          </cell>
          <cell r="R207" t="str">
            <v>RAGAZZI</v>
          </cell>
          <cell r="S207" t="str">
            <v>B-25 SENIORES FEMM.</v>
          </cell>
          <cell r="T207" t="str">
            <v>oltrarno</v>
          </cell>
        </row>
        <row r="208">
          <cell r="A208">
            <v>206</v>
          </cell>
          <cell r="B208" t="str">
            <v>NASINI ENRICO</v>
          </cell>
          <cell r="C208" t="str">
            <v>M</v>
          </cell>
          <cell r="D208" t="str">
            <v>GREGGE</v>
          </cell>
          <cell r="E208" t="str">
            <v>A.S.D. Il Gregge Ribelle</v>
          </cell>
          <cell r="F208">
            <v>1955</v>
          </cell>
          <cell r="G208" t="str">
            <v>I-60 VETERANI MASCH.</v>
          </cell>
          <cell r="H208" t="str">
            <v>SI</v>
          </cell>
          <cell r="I208" t="str">
            <v>I-60 VETERANI MASCH.</v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I-60 VETERANI MASCH.</v>
          </cell>
          <cell r="Q208" t="str">
            <v>D-35 SENIORES MASCH.</v>
          </cell>
          <cell r="R208" t="str">
            <v>RAGAZZI</v>
          </cell>
          <cell r="S208" t="str">
            <v>I-60 VETERANI MASCH.</v>
          </cell>
          <cell r="T208" t="str">
            <v>Olympia</v>
          </cell>
        </row>
        <row r="209">
          <cell r="A209">
            <v>207</v>
          </cell>
          <cell r="B209" t="str">
            <v>BREGA DANIELA</v>
          </cell>
          <cell r="C209" t="str">
            <v>F</v>
          </cell>
          <cell r="D209" t="str">
            <v>GREGGE</v>
          </cell>
          <cell r="E209" t="str">
            <v>A.S.D. Il Gregge Ribelle</v>
          </cell>
          <cell r="F209">
            <v>1964</v>
          </cell>
          <cell r="G209" t="str">
            <v>G-50 VETERANI FEMM.</v>
          </cell>
          <cell r="H209" t="str">
            <v>SI</v>
          </cell>
          <cell r="I209" t="str">
            <v>G-50 VETERANI FEMM.</v>
          </cell>
          <cell r="J209" t="str">
            <v>SI</v>
          </cell>
          <cell r="K209" t="str">
            <v>ITA</v>
          </cell>
          <cell r="L209">
            <v>0</v>
          </cell>
          <cell r="M209" t="str">
            <v>G-50 VETERANI FEMM.</v>
          </cell>
          <cell r="N209" t="str">
            <v>B-25 SENIORES FEMM.</v>
          </cell>
          <cell r="O209" t="str">
            <v>PULCINI FEMM.</v>
          </cell>
          <cell r="P209" t="b">
            <v>0</v>
          </cell>
          <cell r="Q209" t="str">
            <v>D-35 SENIORES MASCH.</v>
          </cell>
          <cell r="R209" t="str">
            <v>RAGAZZI</v>
          </cell>
          <cell r="S209" t="str">
            <v>G-50 VETERANI FEMM.</v>
          </cell>
          <cell r="T209" t="str">
            <v>omega</v>
          </cell>
        </row>
        <row r="210">
          <cell r="A210">
            <v>208</v>
          </cell>
          <cell r="B210" t="str">
            <v>BIGLIAZZI PAOLA</v>
          </cell>
          <cell r="C210" t="str">
            <v>F</v>
          </cell>
          <cell r="D210" t="str">
            <v>GREGGE</v>
          </cell>
          <cell r="E210" t="str">
            <v>A.S.D. Il Gregge Ribelle</v>
          </cell>
          <cell r="F210">
            <v>1960</v>
          </cell>
          <cell r="G210" t="str">
            <v>H-55 VETERANI FEMM.</v>
          </cell>
          <cell r="H210" t="str">
            <v>SI</v>
          </cell>
          <cell r="I210" t="str">
            <v>H-55 VETERANI FEMM.</v>
          </cell>
          <cell r="J210" t="str">
            <v>SI</v>
          </cell>
          <cell r="K210" t="str">
            <v>ITA</v>
          </cell>
          <cell r="L210">
            <v>0</v>
          </cell>
          <cell r="M210" t="str">
            <v>H-55 VETERANI FEMM.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H-55 VETERANI FEMM.</v>
          </cell>
          <cell r="T210" t="str">
            <v>orecchiella</v>
          </cell>
        </row>
        <row r="211">
          <cell r="A211">
            <v>209</v>
          </cell>
          <cell r="B211" t="str">
            <v>CALZONI SIMONA</v>
          </cell>
          <cell r="C211" t="str">
            <v>F</v>
          </cell>
          <cell r="D211" t="str">
            <v>GREGGE</v>
          </cell>
          <cell r="E211" t="str">
            <v>A.S.D. Il Gregge Ribelle</v>
          </cell>
          <cell r="F211">
            <v>1967</v>
          </cell>
          <cell r="G211" t="str">
            <v>F-45 SENIORES FEMM.</v>
          </cell>
          <cell r="H211" t="str">
            <v>SI</v>
          </cell>
          <cell r="I211" t="str">
            <v>F-45 SENIORES FEMM.</v>
          </cell>
          <cell r="J211" t="str">
            <v>SI</v>
          </cell>
          <cell r="K211" t="str">
            <v>ITA</v>
          </cell>
          <cell r="L211">
            <v>0</v>
          </cell>
          <cell r="M211" t="str">
            <v>F-45 SENIORES FEMM.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F-45 SENIORES FEMM.</v>
          </cell>
          <cell r="T211" t="str">
            <v>panche</v>
          </cell>
        </row>
        <row r="212">
          <cell r="A212">
            <v>210</v>
          </cell>
          <cell r="B212" t="str">
            <v>LA CAVA ALESSANDRO</v>
          </cell>
          <cell r="C212" t="str">
            <v>M</v>
          </cell>
          <cell r="D212" t="str">
            <v>GREGGE</v>
          </cell>
          <cell r="E212" t="str">
            <v>A.S.D. Il Gregge Ribelle</v>
          </cell>
          <cell r="F212">
            <v>1974</v>
          </cell>
          <cell r="G212" t="str">
            <v>E-40 SENIORES MASCH.</v>
          </cell>
          <cell r="H212" t="str">
            <v>SI</v>
          </cell>
          <cell r="I212" t="str">
            <v>E-40 SENIORES MASCH.</v>
          </cell>
          <cell r="J212" t="str">
            <v>SI</v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str">
            <v>E-40 SENIORES MASCH.</v>
          </cell>
          <cell r="Q212" t="str">
            <v>D-35 SENIORES MASCH.</v>
          </cell>
          <cell r="R212" t="str">
            <v>RAGAZZI</v>
          </cell>
          <cell r="S212" t="str">
            <v>E-40 SENIORES MASCH.</v>
          </cell>
          <cell r="T212" t="str">
            <v>pania</v>
          </cell>
        </row>
        <row r="213">
          <cell r="A213">
            <v>211</v>
          </cell>
          <cell r="B213" t="str">
            <v>GARFI' GIORGIO</v>
          </cell>
          <cell r="C213" t="str">
            <v>M</v>
          </cell>
          <cell r="D213" t="str">
            <v>GREGGE</v>
          </cell>
          <cell r="E213" t="str">
            <v>A.S.D. Il Gregge Ribelle</v>
          </cell>
          <cell r="F213">
            <v>1963</v>
          </cell>
          <cell r="G213" t="str">
            <v>G-50 VETERANI MASCH.</v>
          </cell>
          <cell r="H213" t="str">
            <v>SI</v>
          </cell>
          <cell r="I213" t="str">
            <v>G-50 VETERANI MASCH.</v>
          </cell>
          <cell r="J213" t="str">
            <v>SI</v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str">
            <v>G-50 VETERANI MASCH.</v>
          </cell>
          <cell r="Q213" t="str">
            <v>D-35 SENIORES MASCH.</v>
          </cell>
          <cell r="R213" t="str">
            <v>RAGAZZI</v>
          </cell>
          <cell r="S213" t="str">
            <v>G-50 VETERANI MASCH.</v>
          </cell>
          <cell r="T213" t="str">
            <v>pentasport</v>
          </cell>
        </row>
        <row r="214">
          <cell r="A214">
            <v>212</v>
          </cell>
          <cell r="B214" t="str">
            <v>DOS SANTOS BARBARA</v>
          </cell>
          <cell r="C214" t="str">
            <v>F</v>
          </cell>
          <cell r="D214" t="str">
            <v>GREGGE</v>
          </cell>
          <cell r="E214" t="str">
            <v>A.S.D. Il Gregge Ribelle</v>
          </cell>
          <cell r="F214">
            <v>1968</v>
          </cell>
          <cell r="G214" t="str">
            <v>F-45 SENIORES FEMM.</v>
          </cell>
          <cell r="H214" t="str">
            <v>SI</v>
          </cell>
          <cell r="I214" t="str">
            <v>F-45 SENIORES FEMM.</v>
          </cell>
          <cell r="J214" t="str">
            <v>SI</v>
          </cell>
          <cell r="K214" t="str">
            <v>ITA</v>
          </cell>
          <cell r="L214">
            <v>0</v>
          </cell>
          <cell r="M214" t="str">
            <v>F-45 SENIORES FEMM.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F-45 SENIORES FEMM.</v>
          </cell>
          <cell r="T214" t="str">
            <v>perugia</v>
          </cell>
        </row>
        <row r="215">
          <cell r="A215">
            <v>213</v>
          </cell>
          <cell r="B215" t="str">
            <v>MINUTELLA DUCCIO</v>
          </cell>
          <cell r="C215" t="str">
            <v>M</v>
          </cell>
          <cell r="D215" t="str">
            <v>GREGGE</v>
          </cell>
          <cell r="E215" t="str">
            <v>A.S.D. Il Gregge Ribelle</v>
          </cell>
          <cell r="F215">
            <v>2007</v>
          </cell>
          <cell r="G215" t="str">
            <v>PULCINI MASCH.</v>
          </cell>
          <cell r="H215" t="str">
            <v>SI</v>
          </cell>
          <cell r="I215" t="str">
            <v>PULCINI MASCH.</v>
          </cell>
          <cell r="J215" t="str">
            <v>SI</v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PULCINI FEMM.</v>
          </cell>
          <cell r="O215" t="str">
            <v>PULCINI FEMM.</v>
          </cell>
          <cell r="P215" t="str">
            <v>PULCINI MASCH.</v>
          </cell>
          <cell r="Q215" t="str">
            <v>PULCINI MASCH.</v>
          </cell>
          <cell r="R215" t="str">
            <v>PULCINI MASCH.</v>
          </cell>
          <cell r="S215" t="str">
            <v>PULCINI MASCH.</v>
          </cell>
          <cell r="T215" t="str">
            <v>perugina</v>
          </cell>
        </row>
        <row r="216">
          <cell r="A216">
            <v>214</v>
          </cell>
          <cell r="E216" t="str">
            <v/>
          </cell>
          <cell r="G216" t="str">
            <v/>
          </cell>
          <cell r="I216" t="str">
            <v/>
          </cell>
          <cell r="J216" t="str">
            <v/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b">
            <v>0</v>
          </cell>
          <cell r="Q216" t="str">
            <v>D-35 SENIORES MASCH.</v>
          </cell>
          <cell r="R216" t="str">
            <v>RAGAZZI</v>
          </cell>
          <cell r="S216" t="str">
            <v> </v>
          </cell>
          <cell r="T216" t="str">
            <v>pescia</v>
          </cell>
        </row>
        <row r="217">
          <cell r="A217">
            <v>215</v>
          </cell>
          <cell r="B217" t="str">
            <v>FONTANELLi FRANCESCA </v>
          </cell>
          <cell r="C217" t="str">
            <v>F</v>
          </cell>
          <cell r="D217" t="str">
            <v>GREGGE</v>
          </cell>
          <cell r="E217" t="str">
            <v>A.S.D. Il Gregge Ribelle</v>
          </cell>
          <cell r="F217">
            <v>2007</v>
          </cell>
          <cell r="G217" t="str">
            <v>PULCINI FEMM.</v>
          </cell>
          <cell r="H217" t="str">
            <v>SI</v>
          </cell>
          <cell r="I217" t="str">
            <v>PULCINI FEMM.</v>
          </cell>
          <cell r="J217" t="str">
            <v>SI</v>
          </cell>
          <cell r="K217" t="str">
            <v>ITA</v>
          </cell>
          <cell r="L217">
            <v>0</v>
          </cell>
          <cell r="M217" t="str">
            <v>PULCINI FEMM.</v>
          </cell>
          <cell r="N217" t="str">
            <v>PULCINI FEMM.</v>
          </cell>
          <cell r="O217" t="str">
            <v>PULCINI FEMM.</v>
          </cell>
          <cell r="P217" t="b">
            <v>0</v>
          </cell>
          <cell r="Q217" t="str">
            <v>PULCINI MASCH.</v>
          </cell>
          <cell r="R217" t="str">
            <v>PULCINI MASCH.</v>
          </cell>
          <cell r="S217" t="str">
            <v>PULCINI FEMM.</v>
          </cell>
          <cell r="T217" t="str">
            <v>pian di san bartolo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pietrasanta</v>
          </cell>
        </row>
        <row r="219">
          <cell r="A219">
            <v>217</v>
          </cell>
          <cell r="B219" t="str">
            <v>DE DECO GOSHO</v>
          </cell>
          <cell r="C219" t="str">
            <v>F</v>
          </cell>
          <cell r="D219" t="str">
            <v>GREGGE</v>
          </cell>
          <cell r="E219" t="str">
            <v>A.S.D. Il Gregge Ribelle</v>
          </cell>
          <cell r="F219">
            <v>2002</v>
          </cell>
          <cell r="G219" t="str">
            <v>CADETTE</v>
          </cell>
          <cell r="H219" t="str">
            <v>SI</v>
          </cell>
          <cell r="I219" t="str">
            <v>CADETTE</v>
          </cell>
          <cell r="J219" t="str">
            <v>SI</v>
          </cell>
          <cell r="K219" t="str">
            <v>ITA</v>
          </cell>
          <cell r="L219">
            <v>0</v>
          </cell>
          <cell r="M219" t="str">
            <v>CADETTE</v>
          </cell>
          <cell r="N219" t="str">
            <v>CADETTE</v>
          </cell>
          <cell r="O219" t="str">
            <v>PULCINI FEMM.</v>
          </cell>
          <cell r="P219" t="b">
            <v>0</v>
          </cell>
          <cell r="Q219" t="str">
            <v>CADETTI</v>
          </cell>
          <cell r="R219" t="str">
            <v>RAGAZZI</v>
          </cell>
          <cell r="S219" t="str">
            <v>CADETTE</v>
          </cell>
          <cell r="T219" t="str">
            <v>pignone</v>
          </cell>
        </row>
        <row r="220">
          <cell r="A220">
            <v>218</v>
          </cell>
          <cell r="B220" t="str">
            <v>PULCINELLI CHRISTIAN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2008</v>
          </cell>
          <cell r="G220" t="str">
            <v>PULCINI MASCH.</v>
          </cell>
          <cell r="H220" t="str">
            <v>SI</v>
          </cell>
          <cell r="I220" t="str">
            <v>PULCINI MASCH.</v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PULCINI FEMM.</v>
          </cell>
          <cell r="O220" t="str">
            <v>PULCINI FEMM.</v>
          </cell>
          <cell r="P220" t="str">
            <v>PULCINI MASCH.</v>
          </cell>
          <cell r="Q220" t="str">
            <v>PULCINI MASCH.</v>
          </cell>
          <cell r="R220" t="str">
            <v>PULCINI MASCH.</v>
          </cell>
          <cell r="S220" t="str">
            <v>PULCINI MASCH.</v>
          </cell>
          <cell r="T220" t="str">
            <v>piombino</v>
          </cell>
        </row>
        <row r="221">
          <cell r="A221">
            <v>219</v>
          </cell>
          <cell r="B221" t="str">
            <v>MARTINI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2007</v>
          </cell>
          <cell r="G221" t="str">
            <v>PULCINI MASCH.</v>
          </cell>
          <cell r="H221" t="str">
            <v>SI</v>
          </cell>
          <cell r="I221" t="str">
            <v>PULCINI MASCH.</v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PULCINI FEMM.</v>
          </cell>
          <cell r="O221" t="str">
            <v>PULCINI FEMM.</v>
          </cell>
          <cell r="P221" t="str">
            <v>PULCINI MASCH.</v>
          </cell>
          <cell r="Q221" t="str">
            <v>PULCINI MASCH.</v>
          </cell>
          <cell r="R221" t="str">
            <v>PULCINI MASCH.</v>
          </cell>
          <cell r="S221" t="str">
            <v>PULCINI MASCH.</v>
          </cell>
          <cell r="T221" t="str">
            <v>pistoia</v>
          </cell>
        </row>
        <row r="222">
          <cell r="A222">
            <v>220</v>
          </cell>
          <cell r="B222" t="str">
            <v>DAFIR ADAM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ESORDIENTI MASCH.</v>
          </cell>
          <cell r="H222" t="str">
            <v>SI</v>
          </cell>
          <cell r="I222" t="str">
            <v>ESORDIENTI MASCH.</v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ESORDIENTI FEMM.</v>
          </cell>
          <cell r="O222" t="str">
            <v>PULCINI FEMM.</v>
          </cell>
          <cell r="P222" t="str">
            <v>ESORDIENTI MASCH.</v>
          </cell>
          <cell r="Q222" t="str">
            <v>ESORDIENTI MASCH.</v>
          </cell>
          <cell r="R222" t="str">
            <v>ESORDIENTI MASCH.</v>
          </cell>
          <cell r="S222" t="str">
            <v>ESORDIENTI MASCH.</v>
          </cell>
          <cell r="T222" t="str">
            <v>pizza</v>
          </cell>
        </row>
        <row r="223">
          <cell r="A223">
            <v>221</v>
          </cell>
          <cell r="B223" t="str">
            <v>BASTIANONI MATTEO</v>
          </cell>
          <cell r="C223" t="str">
            <v>M</v>
          </cell>
          <cell r="D223" t="str">
            <v>GREGGE</v>
          </cell>
          <cell r="E223" t="str">
            <v>A.S.D. Il Gregge Ribelle</v>
          </cell>
          <cell r="F223">
            <v>2006</v>
          </cell>
          <cell r="G223" t="str">
            <v>ESORDIENTI MASCH.</v>
          </cell>
          <cell r="H223" t="str">
            <v>SI</v>
          </cell>
          <cell r="I223" t="str">
            <v>ESORDIENTI MASCH.</v>
          </cell>
          <cell r="J223" t="str">
            <v>SI</v>
          </cell>
          <cell r="K223" t="str">
            <v>ITA</v>
          </cell>
          <cell r="L223">
            <v>0</v>
          </cell>
          <cell r="M223" t="b">
            <v>0</v>
          </cell>
          <cell r="N223" t="str">
            <v>ESORDIENTI FEMM.</v>
          </cell>
          <cell r="O223" t="str">
            <v>PULCINI FEMM.</v>
          </cell>
          <cell r="P223" t="str">
            <v>ESORDIENTI MASCH.</v>
          </cell>
          <cell r="Q223" t="str">
            <v>ESORDIENTI MASCH.</v>
          </cell>
          <cell r="R223" t="str">
            <v>ESORDIENTI MASCH.</v>
          </cell>
          <cell r="S223" t="str">
            <v>ESORDIENTI MASCH.</v>
          </cell>
          <cell r="T223" t="str">
            <v>podismo il ponte</v>
          </cell>
        </row>
        <row r="224">
          <cell r="A224">
            <v>222</v>
          </cell>
          <cell r="B224" t="str">
            <v>NICCHI SANTI</v>
          </cell>
          <cell r="C224" t="str">
            <v>M</v>
          </cell>
          <cell r="D224" t="str">
            <v>CHIANCIANO</v>
          </cell>
          <cell r="E224" t="str">
            <v>A.S.D. Pol. Chianciano</v>
          </cell>
          <cell r="F224">
            <v>1953</v>
          </cell>
          <cell r="G224" t="str">
            <v>I-60 VETERANI MASCH.</v>
          </cell>
          <cell r="H224" t="str">
            <v>SI</v>
          </cell>
          <cell r="I224" t="str">
            <v>I-60 VETERANI MASCH.</v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I-60 VETERANI MASCH.</v>
          </cell>
          <cell r="Q224" t="str">
            <v>D-35 SENIORES MASCH.</v>
          </cell>
          <cell r="R224" t="str">
            <v>RAGAZZI</v>
          </cell>
          <cell r="S224" t="str">
            <v>I-60 VETERANI MASCH.</v>
          </cell>
          <cell r="T224" t="str">
            <v>podistica arezzo</v>
          </cell>
        </row>
        <row r="225">
          <cell r="A225">
            <v>223</v>
          </cell>
          <cell r="B225" t="str">
            <v>AGNORELLI STEFANO</v>
          </cell>
          <cell r="C225" t="str">
            <v>M</v>
          </cell>
          <cell r="D225" t="str">
            <v>MPS</v>
          </cell>
          <cell r="E225" t="str">
            <v>C.R. Banca Monte dei Paschi di Siena</v>
          </cell>
          <cell r="F225">
            <v>1962</v>
          </cell>
          <cell r="G225" t="str">
            <v>G-50 VETERANI MASCH.</v>
          </cell>
          <cell r="H225" t="str">
            <v>SI</v>
          </cell>
          <cell r="I225" t="str">
            <v>G-50 VETERANI MASCH.</v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G-50 VETERANI MASCH.</v>
          </cell>
          <cell r="Q225" t="str">
            <v>D-35 SENIORES MASCH.</v>
          </cell>
          <cell r="R225" t="str">
            <v>RAGAZZI</v>
          </cell>
          <cell r="S225" t="str">
            <v>G-50 VETERANI MASCH.</v>
          </cell>
          <cell r="T225" t="str">
            <v>poggibonsese</v>
          </cell>
        </row>
        <row r="226">
          <cell r="A226">
            <v>224</v>
          </cell>
          <cell r="B226" t="str">
            <v>FIORINI FILIPPO</v>
          </cell>
          <cell r="C226" t="str">
            <v>M</v>
          </cell>
          <cell r="D226" t="str">
            <v>MPS</v>
          </cell>
          <cell r="E226" t="str">
            <v>C.R. Banca Monte dei Paschi di Siena</v>
          </cell>
          <cell r="F226">
            <v>1982</v>
          </cell>
          <cell r="G226" t="str">
            <v>C-30 SENIORES MASCH.</v>
          </cell>
          <cell r="H226" t="str">
            <v>SI</v>
          </cell>
          <cell r="I226" t="str">
            <v>C-30 SENIORES MASCH.</v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C-30 SENIORES MASCH.</v>
          </cell>
          <cell r="Q226" t="str">
            <v>C-30 SENIORES MASCH.</v>
          </cell>
          <cell r="R226" t="str">
            <v>RAGAZZI</v>
          </cell>
          <cell r="S226" t="str">
            <v>C-30 SENIORES MASCH.</v>
          </cell>
          <cell r="T226" t="str">
            <v>poli</v>
          </cell>
        </row>
        <row r="227">
          <cell r="A227">
            <v>225</v>
          </cell>
          <cell r="B227" t="str">
            <v>Fani Azelio</v>
          </cell>
          <cell r="C227" t="str">
            <v>m</v>
          </cell>
          <cell r="D227" t="str">
            <v>dlf grosseto</v>
          </cell>
          <cell r="E227" t="str">
            <v>Dopo Lavoro Ferroviario Grosseto</v>
          </cell>
          <cell r="F227">
            <v>1942</v>
          </cell>
          <cell r="G227" t="str">
            <v>M-70 VETERANI MASCH.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B-25 SENIORES FEMM.</v>
          </cell>
          <cell r="O227" t="str">
            <v>PULCINI FEMM.</v>
          </cell>
          <cell r="P227" t="str">
            <v>M-70 VETERANI MASCH.</v>
          </cell>
          <cell r="Q227" t="str">
            <v>D-35 SENIORES MASCH.</v>
          </cell>
          <cell r="R227" t="str">
            <v>RAGAZZI</v>
          </cell>
          <cell r="S227" t="str">
            <v>M-70 VETERANI MASCH.</v>
          </cell>
          <cell r="T227" t="str">
            <v>policiano</v>
          </cell>
        </row>
        <row r="228">
          <cell r="A228">
            <v>226</v>
          </cell>
          <cell r="B228" t="str">
            <v>Brocchi Ambro</v>
          </cell>
          <cell r="C228" t="str">
            <v>m</v>
          </cell>
          <cell r="D228" t="str">
            <v>volte</v>
          </cell>
          <cell r="E228" t="str">
            <v>Polisportiva Volte Basse A.S.D.</v>
          </cell>
          <cell r="F228">
            <v>1955</v>
          </cell>
          <cell r="G228" t="str">
            <v>I-60 VETERANI MASCH.</v>
          </cell>
          <cell r="H228" t="str">
            <v>SI</v>
          </cell>
          <cell r="I228" t="str">
            <v>I-60 VETERANI MASCH.</v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I-60 VETERANI MASCH.</v>
          </cell>
          <cell r="Q228" t="str">
            <v>D-35 SENIORES MASCH.</v>
          </cell>
          <cell r="R228" t="str">
            <v>RAGAZZI</v>
          </cell>
          <cell r="S228" t="str">
            <v>I-60 VETERANI MASCH.</v>
          </cell>
          <cell r="T228" t="str">
            <v>polizia</v>
          </cell>
        </row>
        <row r="229">
          <cell r="A229">
            <v>227</v>
          </cell>
          <cell r="B229" t="str">
            <v>Minucci Gabriele</v>
          </cell>
          <cell r="C229" t="str">
            <v>m</v>
          </cell>
          <cell r="D229" t="str">
            <v>MONT.</v>
          </cell>
          <cell r="E229" t="str">
            <v>G.S. A.S.D.  Monteriggioni </v>
          </cell>
          <cell r="F229">
            <v>2008</v>
          </cell>
          <cell r="G229" t="str">
            <v>PULCINI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PULCINI FEMM.</v>
          </cell>
          <cell r="O229" t="str">
            <v>PULCINI FEMM.</v>
          </cell>
          <cell r="P229" t="str">
            <v>PULCINI MASCH.</v>
          </cell>
          <cell r="Q229" t="str">
            <v>PULCINI MASCH.</v>
          </cell>
          <cell r="R229" t="str">
            <v>PULCINI MASCH.</v>
          </cell>
          <cell r="S229" t="str">
            <v>PULCINI MASCH.</v>
          </cell>
          <cell r="T229" t="str">
            <v>ponsacco</v>
          </cell>
        </row>
        <row r="230">
          <cell r="A230">
            <v>228</v>
          </cell>
          <cell r="B230" t="str">
            <v>Nardi Jacopo</v>
          </cell>
          <cell r="C230" t="str">
            <v>m</v>
          </cell>
          <cell r="D230" t="str">
            <v>lucignano</v>
          </cell>
          <cell r="E230" t="str">
            <v>Gruppo Sportivo Lucignano Val D'Arbia</v>
          </cell>
          <cell r="F230">
            <v>1976</v>
          </cell>
          <cell r="G230" t="str">
            <v>E-40 SENIORES MASCH.</v>
          </cell>
          <cell r="H230" t="str">
            <v>SI</v>
          </cell>
          <cell r="I230" t="str">
            <v>E-40 SENIORES MASCH.</v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E-40 SENIORES MASCH.</v>
          </cell>
          <cell r="Q230" t="str">
            <v>D-35 SENIORES MASCH.</v>
          </cell>
          <cell r="R230" t="str">
            <v>RAGAZZI</v>
          </cell>
          <cell r="S230" t="str">
            <v>E-40 SENIORES MASCH.</v>
          </cell>
          <cell r="T230" t="str">
            <v>ponte</v>
          </cell>
        </row>
        <row r="231">
          <cell r="A231">
            <v>229</v>
          </cell>
          <cell r="B231" t="str">
            <v>Marianelli Danilo</v>
          </cell>
          <cell r="C231" t="str">
            <v>m</v>
          </cell>
          <cell r="D231" t="str">
            <v>bike</v>
          </cell>
          <cell r="E231" t="str">
            <v>A.S.D. Team Marathon Bike</v>
          </cell>
          <cell r="F231">
            <v>1965</v>
          </cell>
          <cell r="G231" t="str">
            <v>G-50 VETERANI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G-50 VETERANI MASCH.</v>
          </cell>
          <cell r="Q231" t="str">
            <v>D-35 SENIORES MASCH.</v>
          </cell>
          <cell r="R231" t="str">
            <v>RAGAZZI</v>
          </cell>
          <cell r="S231" t="str">
            <v>G-50 VETERANI MASCH.</v>
          </cell>
          <cell r="T231" t="str">
            <v>ponteaegolesi</v>
          </cell>
        </row>
        <row r="232">
          <cell r="A232">
            <v>230</v>
          </cell>
          <cell r="B232" t="str">
            <v>Cheli Luigi</v>
          </cell>
          <cell r="C232" t="str">
            <v>m</v>
          </cell>
          <cell r="D232" t="str">
            <v>bike</v>
          </cell>
          <cell r="E232" t="str">
            <v>A.S.D. Team Marathon Bike</v>
          </cell>
          <cell r="F232">
            <v>1983</v>
          </cell>
          <cell r="G232" t="str">
            <v>C-30 SENIORES MASCH.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b">
            <v>0</v>
          </cell>
          <cell r="N232" t="str">
            <v>B-25 SENIORES FEMM.</v>
          </cell>
          <cell r="O232" t="str">
            <v>PULCINI FEMM.</v>
          </cell>
          <cell r="P232" t="str">
            <v>C-30 SENIORES MASCH.</v>
          </cell>
          <cell r="Q232" t="str">
            <v>C-30 SENIORES MASCH.</v>
          </cell>
          <cell r="R232" t="str">
            <v>RAGAZZI</v>
          </cell>
          <cell r="S232" t="str">
            <v>C-30 SENIORES MASCH.</v>
          </cell>
          <cell r="T232" t="str">
            <v>pontedera</v>
          </cell>
        </row>
        <row r="233">
          <cell r="A233">
            <v>231</v>
          </cell>
          <cell r="B233" t="str">
            <v>Giannini Paolo </v>
          </cell>
          <cell r="C233" t="str">
            <v>m</v>
          </cell>
          <cell r="D233" t="str">
            <v>bike</v>
          </cell>
          <cell r="E233" t="str">
            <v>A.S.D. Team Marathon Bike</v>
          </cell>
          <cell r="F233">
            <v>1966</v>
          </cell>
          <cell r="G233" t="str">
            <v>G-50 VETERANI MASCH.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b">
            <v>0</v>
          </cell>
          <cell r="N233" t="str">
            <v>B-25 SENIORES FEMM.</v>
          </cell>
          <cell r="O233" t="str">
            <v>PULCINI FEMM.</v>
          </cell>
          <cell r="P233" t="str">
            <v>G-50 VETERANI MASCH.</v>
          </cell>
          <cell r="Q233" t="str">
            <v>D-35 SENIORES MASCH.</v>
          </cell>
          <cell r="R233" t="str">
            <v>RAGAZZI</v>
          </cell>
          <cell r="S233" t="str">
            <v>G-50 VETERANI MASCH.</v>
          </cell>
          <cell r="T233" t="str">
            <v>pontefelcino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ponticino</v>
          </cell>
        </row>
        <row r="235">
          <cell r="A235">
            <v>233</v>
          </cell>
          <cell r="B235" t="str">
            <v>Giglioni Luca</v>
          </cell>
          <cell r="C235" t="str">
            <v>m</v>
          </cell>
          <cell r="D235" t="str">
            <v>mens sana</v>
          </cell>
          <cell r="E235" t="str">
            <v>S.S.D.S. Mens Sana In Corpore Sano</v>
          </cell>
          <cell r="F235">
            <v>1974</v>
          </cell>
          <cell r="G235" t="str">
            <v>E-40 SENIORES MASCH.</v>
          </cell>
          <cell r="H235" t="str">
            <v>si</v>
          </cell>
          <cell r="I235" t="str">
            <v>E-40 SENIORES MASCH.</v>
          </cell>
          <cell r="J235" t="str">
            <v>SI</v>
          </cell>
          <cell r="K235" t="str">
            <v>ITA</v>
          </cell>
          <cell r="L235">
            <v>0</v>
          </cell>
          <cell r="M235" t="b">
            <v>0</v>
          </cell>
          <cell r="N235" t="str">
            <v>B-25 SENIORES FEMM.</v>
          </cell>
          <cell r="O235" t="str">
            <v>PULCINI FEMM.</v>
          </cell>
          <cell r="P235" t="str">
            <v>E-40 SENIORES MASCH.</v>
          </cell>
          <cell r="Q235" t="str">
            <v>D-35 SENIORES MASCH.</v>
          </cell>
          <cell r="R235" t="str">
            <v>RAGAZZI</v>
          </cell>
          <cell r="S235" t="str">
            <v>E-40 SENIORES MASCH.</v>
          </cell>
          <cell r="T235" t="str">
            <v>poppi</v>
          </cell>
        </row>
        <row r="236">
          <cell r="A236">
            <v>234</v>
          </cell>
          <cell r="E236" t="str">
            <v/>
          </cell>
          <cell r="G236" t="str">
            <v/>
          </cell>
          <cell r="I236" t="str">
            <v/>
          </cell>
          <cell r="J236" t="str">
            <v/>
          </cell>
          <cell r="K236" t="str">
            <v>ITA</v>
          </cell>
          <cell r="L236">
            <v>0</v>
          </cell>
          <cell r="M236" t="b">
            <v>0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 </v>
          </cell>
          <cell r="T236" t="str">
            <v>porcari</v>
          </cell>
        </row>
        <row r="237">
          <cell r="A237">
            <v>235</v>
          </cell>
          <cell r="E237" t="str">
            <v/>
          </cell>
          <cell r="G237" t="str">
            <v/>
          </cell>
          <cell r="I237" t="str">
            <v/>
          </cell>
          <cell r="J237" t="str">
            <v/>
          </cell>
          <cell r="K237" t="str">
            <v>ITA</v>
          </cell>
          <cell r="L237">
            <v>0</v>
          </cell>
          <cell r="M237" t="b">
            <v>0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 </v>
          </cell>
          <cell r="T237" t="str">
            <v>porciano</v>
          </cell>
        </row>
        <row r="238">
          <cell r="A238">
            <v>236</v>
          </cell>
          <cell r="B238" t="str">
            <v>Durante Emidio</v>
          </cell>
          <cell r="C238" t="str">
            <v>m</v>
          </cell>
          <cell r="D238" t="str">
            <v>croce d'oro montale</v>
          </cell>
          <cell r="E238" t="str">
            <v>Circolo ARCI Croce d'Oro Montale</v>
          </cell>
          <cell r="F238">
            <v>1961</v>
          </cell>
          <cell r="G238" t="str">
            <v>H-55 VETERANI MASCH.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b">
            <v>0</v>
          </cell>
          <cell r="N238" t="str">
            <v>B-25 SENIORES FEMM.</v>
          </cell>
          <cell r="O238" t="str">
            <v>PULCINI FEMM.</v>
          </cell>
          <cell r="P238" t="str">
            <v>H-55 VETERANI MASCH.</v>
          </cell>
          <cell r="Q238" t="str">
            <v>D-35 SENIORES MASCH.</v>
          </cell>
          <cell r="R238" t="str">
            <v>RAGAZZI</v>
          </cell>
          <cell r="S238" t="str">
            <v>H-55 VETERANI MASCH.</v>
          </cell>
          <cell r="T238" t="str">
            <v>poste</v>
          </cell>
        </row>
        <row r="239">
          <cell r="A239">
            <v>237</v>
          </cell>
          <cell r="B239" t="str">
            <v>Machetti Claudio</v>
          </cell>
          <cell r="C239" t="str">
            <v>m</v>
          </cell>
          <cell r="D239" t="str">
            <v>LIBERTAS SIENA</v>
          </cell>
          <cell r="E239" t="str">
            <v>G.P.A. Libertas Siena</v>
          </cell>
          <cell r="F239">
            <v>1957</v>
          </cell>
          <cell r="G239" t="str">
            <v>H-55 VETERANI MASCH.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b">
            <v>0</v>
          </cell>
          <cell r="N239" t="str">
            <v>B-25 SENIORES FEMM.</v>
          </cell>
          <cell r="O239" t="str">
            <v>PULCINI FEMM.</v>
          </cell>
          <cell r="P239" t="str">
            <v>H-55 VETERANI MASCH.</v>
          </cell>
          <cell r="Q239" t="str">
            <v>D-35 SENIORES MASCH.</v>
          </cell>
          <cell r="R239" t="str">
            <v>RAGAZZI</v>
          </cell>
          <cell r="S239" t="str">
            <v>H-55 VETERANI MASCH.</v>
          </cell>
          <cell r="T239" t="str">
            <v>pratese</v>
          </cell>
        </row>
        <row r="240">
          <cell r="A240">
            <v>238</v>
          </cell>
          <cell r="B240" t="str">
            <v>Venturi Michele</v>
          </cell>
          <cell r="C240" t="str">
            <v>m</v>
          </cell>
          <cell r="D240" t="str">
            <v>bike</v>
          </cell>
          <cell r="E240" t="str">
            <v>A.S.D. Team Marathon Bike</v>
          </cell>
          <cell r="F240">
            <v>1970</v>
          </cell>
          <cell r="G240" t="str">
            <v>F-45 SENIORES MASCH.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b">
            <v>0</v>
          </cell>
          <cell r="N240" t="str">
            <v>B-25 SENIORES FEMM.</v>
          </cell>
          <cell r="O240" t="str">
            <v>PULCINI FEMM.</v>
          </cell>
          <cell r="P240" t="str">
            <v>F-45 SENIORES MASCH.</v>
          </cell>
          <cell r="Q240" t="str">
            <v>D-35 SENIORES MASCH.</v>
          </cell>
          <cell r="R240" t="str">
            <v>RAGAZZI</v>
          </cell>
          <cell r="S240" t="str">
            <v>F-45 SENIORES MASCH.</v>
          </cell>
          <cell r="T240" t="str">
            <v>prato</v>
          </cell>
        </row>
        <row r="241">
          <cell r="A241">
            <v>239</v>
          </cell>
          <cell r="B241" t="str">
            <v>Vannuccini Biagio</v>
          </cell>
          <cell r="C241" t="str">
            <v>m</v>
          </cell>
          <cell r="D241" t="str">
            <v>chianina</v>
          </cell>
          <cell r="E241" t="str">
            <v>A.S.D. La Chianina</v>
          </cell>
          <cell r="F241">
            <v>1966</v>
          </cell>
          <cell r="G241" t="str">
            <v>G-50 VETERANI MASCH.</v>
          </cell>
          <cell r="H241" t="str">
            <v>SI</v>
          </cell>
          <cell r="I241" t="str">
            <v>G-50 VETERANI MASCH.</v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G-50 VETERANI MASCH.</v>
          </cell>
          <cell r="Q241" t="str">
            <v>D-35 SENIORES MASCH.</v>
          </cell>
          <cell r="R241" t="str">
            <v>RAGAZZI</v>
          </cell>
          <cell r="S241" t="str">
            <v>G-50 VETERANI MASCH.</v>
          </cell>
          <cell r="T241" t="str">
            <v>pratovecchio</v>
          </cell>
        </row>
        <row r="242">
          <cell r="A242">
            <v>240</v>
          </cell>
          <cell r="B242" t="str">
            <v>Michelagnoli Giuseppe</v>
          </cell>
          <cell r="C242" t="str">
            <v>m</v>
          </cell>
          <cell r="D242" t="str">
            <v>SAN GIMIGNANO</v>
          </cell>
          <cell r="E242" t="str">
            <v>Ass.Polisportiva Dil.S.Gimignano</v>
          </cell>
          <cell r="F242">
            <v>1978</v>
          </cell>
          <cell r="G242" t="str">
            <v>D-35 SENIORES MASCH.</v>
          </cell>
          <cell r="H242" t="str">
            <v>SI</v>
          </cell>
          <cell r="I242" t="str">
            <v>D-35 SENIORES MASCH.</v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D-35 SENIORES MASCH.</v>
          </cell>
          <cell r="Q242" t="str">
            <v>D-35 SENIORES MASCH.</v>
          </cell>
          <cell r="R242" t="str">
            <v>RAGAZZI</v>
          </cell>
          <cell r="S242" t="str">
            <v>D-35 SENIORES MASCH.</v>
          </cell>
          <cell r="T242" t="str">
            <v>presidi</v>
          </cell>
        </row>
        <row r="243">
          <cell r="A243">
            <v>241</v>
          </cell>
          <cell r="E243" t="str">
            <v/>
          </cell>
          <cell r="G243" t="str">
            <v/>
          </cell>
          <cell r="I243" t="str">
            <v/>
          </cell>
          <cell r="J243" t="str">
            <v/>
          </cell>
          <cell r="K243" t="str">
            <v>ITA</v>
          </cell>
          <cell r="L243">
            <v>0</v>
          </cell>
          <cell r="M243" t="b">
            <v>0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 </v>
          </cell>
          <cell r="T243" t="str">
            <v>promozione</v>
          </cell>
        </row>
        <row r="244">
          <cell r="A244">
            <v>242</v>
          </cell>
          <cell r="E244" t="str">
            <v/>
          </cell>
          <cell r="G244" t="str">
            <v/>
          </cell>
          <cell r="I244" t="str">
            <v/>
          </cell>
          <cell r="J244" t="str">
            <v/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b">
            <v>0</v>
          </cell>
          <cell r="Q244" t="str">
            <v>D-35 SENIORES MASCH.</v>
          </cell>
          <cell r="R244" t="str">
            <v>RAGAZZI</v>
          </cell>
          <cell r="S244" t="str">
            <v> </v>
          </cell>
          <cell r="T244" t="str">
            <v>prosport firenze</v>
          </cell>
        </row>
        <row r="245">
          <cell r="A245">
            <v>243</v>
          </cell>
          <cell r="B245" t="str">
            <v>Paganelli Alessandro</v>
          </cell>
          <cell r="C245" t="str">
            <v>m</v>
          </cell>
          <cell r="D245" t="str">
            <v>CHIANCIANO</v>
          </cell>
          <cell r="E245" t="str">
            <v>A.S.D. Pol. Chianciano</v>
          </cell>
          <cell r="F245">
            <v>1986</v>
          </cell>
          <cell r="G245" t="str">
            <v>C-30 SENIORES MASCH.</v>
          </cell>
          <cell r="H245" t="str">
            <v>SI</v>
          </cell>
          <cell r="I245" t="str">
            <v>C-30 SENIORES MASCH.</v>
          </cell>
          <cell r="J245" t="str">
            <v>SI</v>
          </cell>
          <cell r="K245" t="str">
            <v>ITA</v>
          </cell>
          <cell r="L245">
            <v>0</v>
          </cell>
          <cell r="M245" t="b">
            <v>0</v>
          </cell>
          <cell r="N245" t="str">
            <v>B-25 SENIORES FEMM.</v>
          </cell>
          <cell r="O245" t="str">
            <v>PULCINI FEMM.</v>
          </cell>
          <cell r="P245" t="str">
            <v>C-30 SENIORES MASCH.</v>
          </cell>
          <cell r="Q245" t="str">
            <v>C-30 SENIORES MASCH.</v>
          </cell>
          <cell r="R245" t="str">
            <v>RAGAZZI</v>
          </cell>
          <cell r="S245" t="str">
            <v>C-30 SENIORES MASCH.</v>
          </cell>
          <cell r="T245" t="str">
            <v>quadrifoglio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quarrata</v>
          </cell>
        </row>
        <row r="247">
          <cell r="A247">
            <v>245</v>
          </cell>
          <cell r="B247" t="str">
            <v>Governi Guido</v>
          </cell>
          <cell r="C247" t="str">
            <v>m</v>
          </cell>
          <cell r="D247" t="str">
            <v>SIENARU</v>
          </cell>
          <cell r="E247" t="str">
            <v>A.S.D. Sienarunners</v>
          </cell>
          <cell r="F247">
            <v>1969</v>
          </cell>
          <cell r="G247" t="str">
            <v>F-45 SENIORES MASCH.</v>
          </cell>
          <cell r="H247" t="str">
            <v>SI</v>
          </cell>
          <cell r="I247" t="str">
            <v>F-45 SENIORES MASCH.</v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F-45 SENIORES MASCH.</v>
          </cell>
          <cell r="Q247" t="str">
            <v>D-35 SENIORES MASCH.</v>
          </cell>
          <cell r="R247" t="str">
            <v>RAGAZZI</v>
          </cell>
          <cell r="S247" t="str">
            <v>F-45 SENIORES MASCH.</v>
          </cell>
          <cell r="T247" t="str">
            <v>querceto</v>
          </cell>
        </row>
        <row r="248">
          <cell r="A248">
            <v>246</v>
          </cell>
          <cell r="E248" t="str">
            <v/>
          </cell>
          <cell r="G248" t="str">
            <v/>
          </cell>
          <cell r="I248" t="str">
            <v/>
          </cell>
          <cell r="J248" t="str">
            <v/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b">
            <v>0</v>
          </cell>
          <cell r="Q248" t="str">
            <v>D-35 SENIORES MASCH.</v>
          </cell>
          <cell r="R248" t="str">
            <v>RAGAZZI</v>
          </cell>
          <cell r="S248" t="str">
            <v> </v>
          </cell>
          <cell r="T248" t="str">
            <v>rampa</v>
          </cell>
        </row>
        <row r="249">
          <cell r="A249">
            <v>247</v>
          </cell>
          <cell r="B249" t="str">
            <v>Calzoni Marco</v>
          </cell>
          <cell r="C249" t="str">
            <v>m</v>
          </cell>
          <cell r="D249" t="str">
            <v>SIENARU</v>
          </cell>
          <cell r="E249" t="str">
            <v>A.S.D. Sienarunners</v>
          </cell>
          <cell r="F249">
            <v>1983</v>
          </cell>
          <cell r="G249" t="str">
            <v>C-30 SENIORES MASCH.</v>
          </cell>
          <cell r="H249" t="str">
            <v>SI</v>
          </cell>
          <cell r="I249" t="str">
            <v>C-30 SENIORES MASCH.</v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resco</v>
          </cell>
        </row>
        <row r="250">
          <cell r="A250">
            <v>248</v>
          </cell>
          <cell r="B250" t="str">
            <v>Giusti Agnese</v>
          </cell>
          <cell r="C250" t="str">
            <v>f</v>
          </cell>
          <cell r="D250" t="str">
            <v>POLIZIA</v>
          </cell>
          <cell r="E250" t="str">
            <v>G.S. Polizia di Stato</v>
          </cell>
          <cell r="F250">
            <v>1980</v>
          </cell>
          <cell r="G250" t="str">
            <v>D-35 SENIORES FEMM.</v>
          </cell>
          <cell r="H250" t="str">
            <v>SI</v>
          </cell>
          <cell r="I250" t="str">
            <v>D-35 SENIORES FEMM.</v>
          </cell>
          <cell r="J250" t="str">
            <v>SI</v>
          </cell>
          <cell r="K250" t="str">
            <v>ITA</v>
          </cell>
          <cell r="L250">
            <v>0</v>
          </cell>
          <cell r="M250" t="str">
            <v>D-35 SENIORES FEMM.</v>
          </cell>
          <cell r="N250" t="str">
            <v>B-25 SENIORES FEMM.</v>
          </cell>
          <cell r="O250" t="str">
            <v>PULCINI FEMM.</v>
          </cell>
          <cell r="P250" t="b">
            <v>0</v>
          </cell>
          <cell r="Q250" t="str">
            <v>D-35 SENIORES MASCH.</v>
          </cell>
          <cell r="R250" t="str">
            <v>RAGAZZI</v>
          </cell>
          <cell r="S250" t="str">
            <v>D-35 SENIORES FEMM.</v>
          </cell>
          <cell r="T250" t="str">
            <v>riccione</v>
          </cell>
        </row>
        <row r="251">
          <cell r="A251">
            <v>249</v>
          </cell>
          <cell r="B251" t="str">
            <v>Nerozzi Luca</v>
          </cell>
          <cell r="C251" t="str">
            <v>m</v>
          </cell>
          <cell r="D251" t="str">
            <v>bike</v>
          </cell>
          <cell r="E251" t="str">
            <v>A.S.D. Team Marathon Bike</v>
          </cell>
          <cell r="F251">
            <v>1962</v>
          </cell>
          <cell r="G251" t="str">
            <v>G-50 VETERANI MASCH.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b">
            <v>0</v>
          </cell>
          <cell r="N251" t="str">
            <v>B-25 SENIORES FEMM.</v>
          </cell>
          <cell r="O251" t="str">
            <v>PULCINI FEMM.</v>
          </cell>
          <cell r="P251" t="str">
            <v>G-50 VETERANI MASCH.</v>
          </cell>
          <cell r="Q251" t="str">
            <v>D-35 SENIORES MASCH.</v>
          </cell>
          <cell r="R251" t="str">
            <v>RAGAZZI</v>
          </cell>
          <cell r="S251" t="str">
            <v>G-50 VETERANI MASCH.</v>
          </cell>
          <cell r="T251" t="str">
            <v>rinascita</v>
          </cell>
        </row>
        <row r="252">
          <cell r="A252">
            <v>250</v>
          </cell>
          <cell r="B252" t="str">
            <v>Anselmi Gianni</v>
          </cell>
          <cell r="C252" t="str">
            <v>m</v>
          </cell>
          <cell r="D252" t="str">
            <v>equinox</v>
          </cell>
          <cell r="E252" t="str">
            <v>Palestra Equinox</v>
          </cell>
          <cell r="F252">
            <v>1963</v>
          </cell>
          <cell r="G252" t="str">
            <v>G-50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G-50 VETERANI MASCH.</v>
          </cell>
          <cell r="Q252" t="str">
            <v>D-35 SENIORES MASCH.</v>
          </cell>
          <cell r="R252" t="str">
            <v>RAGAZZI</v>
          </cell>
          <cell r="S252" t="str">
            <v>G-50 VETERANI MASCH.</v>
          </cell>
          <cell r="T252" t="str">
            <v>Ripoli</v>
          </cell>
        </row>
        <row r="253">
          <cell r="A253">
            <v>251</v>
          </cell>
          <cell r="B253" t="str">
            <v>Paci Massimo</v>
          </cell>
          <cell r="C253" t="str">
            <v>m</v>
          </cell>
          <cell r="D253" t="str">
            <v>PONTICINO</v>
          </cell>
          <cell r="E253" t="str">
            <v>Atletica Ponticino</v>
          </cell>
          <cell r="F253">
            <v>1961</v>
          </cell>
          <cell r="G253" t="str">
            <v>H-55 VETERANI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H-55 VETERANI MASCH.</v>
          </cell>
          <cell r="Q253" t="str">
            <v>D-35 SENIORES MASCH.</v>
          </cell>
          <cell r="R253" t="str">
            <v>RAGAZZI</v>
          </cell>
          <cell r="S253" t="str">
            <v>H-55 VETERANI MASCH.</v>
          </cell>
          <cell r="T253" t="str">
            <v>risorti</v>
          </cell>
        </row>
        <row r="254">
          <cell r="A254">
            <v>252</v>
          </cell>
          <cell r="B254" t="str">
            <v>Gazzei Marco</v>
          </cell>
          <cell r="C254" t="str">
            <v>m</v>
          </cell>
          <cell r="D254" t="str">
            <v>olimpia</v>
          </cell>
          <cell r="E254" t="str">
            <v>A.S.D.Pol.Olimpia</v>
          </cell>
          <cell r="F254">
            <v>1984</v>
          </cell>
          <cell r="G254" t="str">
            <v>C-30 SENIORES MASCH.</v>
          </cell>
          <cell r="H254" t="str">
            <v>SI</v>
          </cell>
          <cell r="I254" t="str">
            <v>C-30 SENIORES MASCH.</v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C-30 SENIORES MASCH.</v>
          </cell>
          <cell r="Q254" t="str">
            <v>C-30 SENIORES MASCH.</v>
          </cell>
          <cell r="R254" t="str">
            <v>RAGAZZI</v>
          </cell>
          <cell r="S254" t="str">
            <v>C-30 SENIORES MASCH.</v>
          </cell>
          <cell r="T254" t="str">
            <v>risubbiani</v>
          </cell>
        </row>
        <row r="255">
          <cell r="A255">
            <v>253</v>
          </cell>
          <cell r="B255" t="str">
            <v>Emili Gino</v>
          </cell>
          <cell r="C255" t="str">
            <v>m</v>
          </cell>
          <cell r="D255" t="str">
            <v>monteriggioni</v>
          </cell>
          <cell r="E255" t="str">
            <v>Monteriggioni Sport Cultura A.S.D.</v>
          </cell>
          <cell r="F255">
            <v>1966</v>
          </cell>
          <cell r="G255" t="str">
            <v>G-50 VETERANI MASCH.</v>
          </cell>
          <cell r="H255" t="str">
            <v>SI</v>
          </cell>
          <cell r="I255" t="str">
            <v>G-50 VETERANI MASCH.</v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G-50 VETERANI MASCH.</v>
          </cell>
          <cell r="Q255" t="str">
            <v>D-35 SENIORES MASCH.</v>
          </cell>
          <cell r="R255" t="str">
            <v>RAGAZZI</v>
          </cell>
          <cell r="S255" t="str">
            <v>G-50 VETERANI MASCH.</v>
          </cell>
          <cell r="T255" t="str">
            <v>road</v>
          </cell>
        </row>
        <row r="256">
          <cell r="A256">
            <v>253</v>
          </cell>
          <cell r="E256" t="str">
            <v/>
          </cell>
          <cell r="G256" t="str">
            <v/>
          </cell>
          <cell r="I256" t="str">
            <v/>
          </cell>
          <cell r="J256" t="str">
            <v/>
          </cell>
          <cell r="K256" t="str">
            <v>ITA</v>
          </cell>
          <cell r="L256">
            <v>0</v>
          </cell>
          <cell r="M256" t="b">
            <v>0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 </v>
          </cell>
          <cell r="T256" t="str">
            <v>roccastrada</v>
          </cell>
        </row>
        <row r="257">
          <cell r="A257">
            <v>255</v>
          </cell>
          <cell r="B257" t="str">
            <v>Monaci Francesca</v>
          </cell>
          <cell r="C257" t="str">
            <v>f</v>
          </cell>
          <cell r="D257" t="str">
            <v>monteriggioni</v>
          </cell>
          <cell r="E257" t="str">
            <v>Monteriggioni Sport Cultura A.S.D.</v>
          </cell>
          <cell r="F257">
            <v>1966</v>
          </cell>
          <cell r="G257" t="str">
            <v>G-50 VETERANI FEMM.</v>
          </cell>
          <cell r="H257" t="str">
            <v>SI</v>
          </cell>
          <cell r="I257" t="str">
            <v>G-50 VETERANI FEMM.</v>
          </cell>
          <cell r="J257" t="str">
            <v>SI</v>
          </cell>
          <cell r="K257" t="str">
            <v>ITA</v>
          </cell>
          <cell r="L257">
            <v>0</v>
          </cell>
          <cell r="M257" t="str">
            <v>G-50 VETERANI FEMM.</v>
          </cell>
          <cell r="N257" t="str">
            <v>B-25 SENIORES FEMM.</v>
          </cell>
          <cell r="O257" t="str">
            <v>PULCINI FEMM.</v>
          </cell>
          <cell r="P257" t="b">
            <v>0</v>
          </cell>
          <cell r="Q257" t="str">
            <v>D-35 SENIORES MASCH.</v>
          </cell>
          <cell r="R257" t="str">
            <v>RAGAZZI</v>
          </cell>
          <cell r="S257" t="str">
            <v>G-50 VETERANI FEMM.</v>
          </cell>
          <cell r="T257" t="str">
            <v>roller</v>
          </cell>
        </row>
        <row r="258">
          <cell r="A258">
            <v>256</v>
          </cell>
          <cell r="E258" t="str">
            <v/>
          </cell>
          <cell r="G258" t="str">
            <v/>
          </cell>
          <cell r="I258" t="str">
            <v/>
          </cell>
          <cell r="J258" t="str">
            <v/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b">
            <v>0</v>
          </cell>
          <cell r="Q258" t="str">
            <v>D-35 SENIORES MASCH.</v>
          </cell>
          <cell r="R258" t="str">
            <v>RAGAZZI</v>
          </cell>
          <cell r="S258" t="str">
            <v> </v>
          </cell>
          <cell r="T258" t="str">
            <v>Romolo</v>
          </cell>
        </row>
        <row r="259">
          <cell r="A259">
            <v>257</v>
          </cell>
          <cell r="E259" t="str">
            <v/>
          </cell>
          <cell r="G259" t="str">
            <v/>
          </cell>
          <cell r="I259" t="str">
            <v/>
          </cell>
          <cell r="J259" t="str">
            <v/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b">
            <v>0</v>
          </cell>
          <cell r="Q259" t="str">
            <v>D-35 SENIORES MASCH.</v>
          </cell>
          <cell r="R259" t="str">
            <v>RAGAZZI</v>
          </cell>
          <cell r="S259" t="str">
            <v> </v>
          </cell>
          <cell r="T259" t="str">
            <v>Ronda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rondinella</v>
          </cell>
        </row>
        <row r="261">
          <cell r="A261">
            <v>259</v>
          </cell>
          <cell r="E261" t="str">
            <v/>
          </cell>
          <cell r="G261" t="str">
            <v/>
          </cell>
          <cell r="I261" t="str">
            <v/>
          </cell>
          <cell r="J261" t="str">
            <v/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b">
            <v>0</v>
          </cell>
          <cell r="Q261" t="str">
            <v>D-35 SENIORES MASCH.</v>
          </cell>
          <cell r="R261" t="str">
            <v>RAGAZZI</v>
          </cell>
          <cell r="S261" t="str">
            <v> </v>
          </cell>
          <cell r="T261" t="str">
            <v>run…dagi</v>
          </cell>
        </row>
        <row r="262">
          <cell r="A262">
            <v>260</v>
          </cell>
          <cell r="E262" t="str">
            <v/>
          </cell>
          <cell r="G262" t="str">
            <v/>
          </cell>
          <cell r="I262" t="str">
            <v/>
          </cell>
          <cell r="J262" t="str">
            <v/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b">
            <v>0</v>
          </cell>
          <cell r="Q262" t="str">
            <v>D-35 SENIORES MASCH.</v>
          </cell>
          <cell r="R262" t="str">
            <v>RAGAZZI</v>
          </cell>
          <cell r="S262" t="str">
            <v> </v>
          </cell>
          <cell r="T262" t="str">
            <v>runcard</v>
          </cell>
        </row>
        <row r="263">
          <cell r="A263">
            <v>261</v>
          </cell>
          <cell r="E263" t="str">
            <v/>
          </cell>
          <cell r="G263" t="str">
            <v/>
          </cell>
          <cell r="I263" t="str">
            <v/>
          </cell>
          <cell r="J263" t="str">
            <v/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b">
            <v>0</v>
          </cell>
          <cell r="Q263" t="str">
            <v>D-35 SENIORES MASCH.</v>
          </cell>
          <cell r="R263" t="str">
            <v>RAGAZZI</v>
          </cell>
          <cell r="S263" t="str">
            <v> </v>
          </cell>
          <cell r="T263" t="str">
            <v>runners barberino</v>
          </cell>
        </row>
        <row r="264">
          <cell r="A264">
            <v>262</v>
          </cell>
          <cell r="E264" t="str">
            <v/>
          </cell>
          <cell r="G264" t="str">
            <v/>
          </cell>
          <cell r="I264" t="str">
            <v/>
          </cell>
          <cell r="J264" t="str">
            <v/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b">
            <v>0</v>
          </cell>
          <cell r="Q264" t="str">
            <v>D-35 SENIORES MASCH.</v>
          </cell>
          <cell r="R264" t="str">
            <v>RAGAZZI</v>
          </cell>
          <cell r="S264" t="str">
            <v> </v>
          </cell>
          <cell r="T264" t="str">
            <v>runners e benessere</v>
          </cell>
        </row>
        <row r="265">
          <cell r="A265">
            <v>263</v>
          </cell>
          <cell r="E265" t="str">
            <v/>
          </cell>
          <cell r="G265" t="str">
            <v/>
          </cell>
          <cell r="I265" t="str">
            <v/>
          </cell>
          <cell r="J265" t="str">
            <v/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b">
            <v>0</v>
          </cell>
          <cell r="Q265" t="str">
            <v>D-35 SENIORES MASCH.</v>
          </cell>
          <cell r="R265" t="str">
            <v>RAGAZZI</v>
          </cell>
          <cell r="S265" t="str">
            <v> </v>
          </cell>
          <cell r="T265" t="str">
            <v>ruote</v>
          </cell>
        </row>
        <row r="266">
          <cell r="A266">
            <v>264</v>
          </cell>
          <cell r="E266" t="str">
            <v/>
          </cell>
          <cell r="G266" t="str">
            <v/>
          </cell>
          <cell r="I266" t="str">
            <v/>
          </cell>
          <cell r="J266" t="str">
            <v/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b">
            <v>0</v>
          </cell>
          <cell r="Q266" t="str">
            <v>D-35 SENIORES MASCH.</v>
          </cell>
          <cell r="R266" t="str">
            <v>RAGAZZI</v>
          </cell>
          <cell r="S266" t="str">
            <v> </v>
          </cell>
          <cell r="T266" t="str">
            <v>san galgano</v>
          </cell>
        </row>
        <row r="267">
          <cell r="A267">
            <v>265</v>
          </cell>
          <cell r="E267" t="str">
            <v/>
          </cell>
          <cell r="G267" t="str">
            <v/>
          </cell>
          <cell r="I267" t="str">
            <v/>
          </cell>
          <cell r="J267" t="str">
            <v/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b">
            <v>0</v>
          </cell>
          <cell r="Q267" t="str">
            <v>D-35 SENIORES MASCH.</v>
          </cell>
          <cell r="R267" t="str">
            <v>RAGAZZI</v>
          </cell>
          <cell r="S267" t="str">
            <v> </v>
          </cell>
          <cell r="T267" t="str">
            <v>san gimignano</v>
          </cell>
        </row>
        <row r="268">
          <cell r="A268">
            <v>266</v>
          </cell>
          <cell r="E268" t="str">
            <v/>
          </cell>
          <cell r="G268" t="str">
            <v/>
          </cell>
          <cell r="I268" t="str">
            <v/>
          </cell>
          <cell r="J268" t="str">
            <v/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b">
            <v>0</v>
          </cell>
          <cell r="Q268" t="str">
            <v>D-35 SENIORES MASCH.</v>
          </cell>
          <cell r="R268" t="str">
            <v>RAGAZZI</v>
          </cell>
          <cell r="S268" t="str">
            <v> </v>
          </cell>
          <cell r="T268" t="str">
            <v>san piero a ponti</v>
          </cell>
        </row>
        <row r="269">
          <cell r="A269">
            <v>267</v>
          </cell>
          <cell r="E269" t="str">
            <v/>
          </cell>
          <cell r="G269" t="str">
            <v/>
          </cell>
          <cell r="I269" t="str">
            <v/>
          </cell>
          <cell r="J269" t="str">
            <v/>
          </cell>
          <cell r="K269" t="str">
            <v>ITA</v>
          </cell>
          <cell r="L269">
            <v>0</v>
          </cell>
          <cell r="M269" t="b">
            <v>0</v>
          </cell>
          <cell r="N269" t="str">
            <v>B-25 SENIORES FEMM.</v>
          </cell>
          <cell r="O269" t="str">
            <v>PULCINI FEMM.</v>
          </cell>
          <cell r="P269" t="b">
            <v>0</v>
          </cell>
          <cell r="Q269" t="str">
            <v>D-35 SENIORES MASCH.</v>
          </cell>
          <cell r="R269" t="str">
            <v>RAGAZZI</v>
          </cell>
          <cell r="S269" t="str">
            <v> </v>
          </cell>
          <cell r="T269" t="str">
            <v>sangiovannese</v>
          </cell>
        </row>
        <row r="270">
          <cell r="A270">
            <v>268</v>
          </cell>
          <cell r="E270" t="str">
            <v/>
          </cell>
          <cell r="G270" t="str">
            <v/>
          </cell>
          <cell r="I270" t="str">
            <v/>
          </cell>
          <cell r="J270" t="str">
            <v/>
          </cell>
          <cell r="K270" t="str">
            <v>ITA</v>
          </cell>
          <cell r="L270">
            <v>0</v>
          </cell>
          <cell r="M270" t="b">
            <v>0</v>
          </cell>
          <cell r="N270" t="str">
            <v>B-25 SENIORES FEMM.</v>
          </cell>
          <cell r="O270" t="str">
            <v>PULCINI FEMM.</v>
          </cell>
          <cell r="P270" t="b">
            <v>0</v>
          </cell>
          <cell r="Q270" t="str">
            <v>D-35 SENIORES MASCH.</v>
          </cell>
          <cell r="R270" t="str">
            <v>RAGAZZI</v>
          </cell>
          <cell r="S270" t="str">
            <v> </v>
          </cell>
          <cell r="T270" t="str">
            <v>sansepolcro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sarto</v>
          </cell>
        </row>
        <row r="272">
          <cell r="A272">
            <v>270</v>
          </cell>
          <cell r="E272" t="str">
            <v/>
          </cell>
          <cell r="G272" t="str">
            <v/>
          </cell>
          <cell r="I272" t="str">
            <v/>
          </cell>
          <cell r="J272" t="str">
            <v/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b">
            <v>0</v>
          </cell>
          <cell r="Q272" t="str">
            <v>D-35 SENIORES MASCH.</v>
          </cell>
          <cell r="R272" t="str">
            <v>RAGAZZI</v>
          </cell>
          <cell r="S272" t="str">
            <v> </v>
          </cell>
          <cell r="T272" t="str">
            <v>sav</v>
          </cell>
        </row>
        <row r="273">
          <cell r="A273">
            <v>271</v>
          </cell>
          <cell r="E273" t="str">
            <v/>
          </cell>
          <cell r="G273" t="str">
            <v/>
          </cell>
          <cell r="I273" t="str">
            <v/>
          </cell>
          <cell r="J273" t="str">
            <v/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b">
            <v>0</v>
          </cell>
          <cell r="Q273" t="str">
            <v>D-35 SENIORES MASCH.</v>
          </cell>
          <cell r="R273" t="str">
            <v>RAGAZZI</v>
          </cell>
          <cell r="S273" t="str">
            <v> </v>
          </cell>
          <cell r="T273" t="str">
            <v>sbandieratori</v>
          </cell>
        </row>
        <row r="274">
          <cell r="A274">
            <v>272</v>
          </cell>
          <cell r="E274" t="str">
            <v/>
          </cell>
          <cell r="G274" t="str">
            <v/>
          </cell>
          <cell r="I274" t="str">
            <v/>
          </cell>
          <cell r="J274" t="str">
            <v/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b">
            <v>0</v>
          </cell>
          <cell r="Q274" t="str">
            <v>D-35 SENIORES MASCH.</v>
          </cell>
          <cell r="R274" t="str">
            <v>RAGAZZI</v>
          </cell>
          <cell r="S274" t="str">
            <v> </v>
          </cell>
          <cell r="T274" t="str">
            <v>sbarre</v>
          </cell>
        </row>
        <row r="275">
          <cell r="A275">
            <v>273</v>
          </cell>
          <cell r="E275" t="str">
            <v/>
          </cell>
          <cell r="G275" t="str">
            <v/>
          </cell>
          <cell r="I275" t="str">
            <v/>
          </cell>
          <cell r="J275" t="str">
            <v/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b">
            <v>0</v>
          </cell>
          <cell r="Q275" t="str">
            <v>D-35 SENIORES MASCH.</v>
          </cell>
          <cell r="R275" t="str">
            <v>RAGAZZI</v>
          </cell>
          <cell r="S275" t="str">
            <v> </v>
          </cell>
          <cell r="T275" t="str">
            <v>sbr</v>
          </cell>
        </row>
        <row r="276">
          <cell r="A276">
            <v>274</v>
          </cell>
          <cell r="E276" t="str">
            <v/>
          </cell>
          <cell r="G276" t="str">
            <v/>
          </cell>
          <cell r="I276" t="str">
            <v/>
          </cell>
          <cell r="J276" t="str">
            <v/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b">
            <v>0</v>
          </cell>
          <cell r="Q276" t="str">
            <v>D-35 SENIORES MASCH.</v>
          </cell>
          <cell r="R276" t="str">
            <v>RAGAZZI</v>
          </cell>
          <cell r="S276" t="str">
            <v> </v>
          </cell>
          <cell r="T276" t="str">
            <v>scandicci</v>
          </cell>
        </row>
        <row r="277">
          <cell r="A277">
            <v>275</v>
          </cell>
          <cell r="E277" t="str">
            <v/>
          </cell>
          <cell r="G277" t="str">
            <v/>
          </cell>
          <cell r="I277" t="str">
            <v/>
          </cell>
          <cell r="J277" t="str">
            <v/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b">
            <v>0</v>
          </cell>
          <cell r="Q277" t="str">
            <v>D-35 SENIORES MASCH.</v>
          </cell>
          <cell r="R277" t="str">
            <v>RAGAZZI</v>
          </cell>
          <cell r="S277" t="str">
            <v> </v>
          </cell>
          <cell r="T277" t="str">
            <v>senio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serena</v>
          </cell>
        </row>
        <row r="279">
          <cell r="A279">
            <v>277</v>
          </cell>
          <cell r="E279" t="str">
            <v/>
          </cell>
          <cell r="G279" t="str">
            <v/>
          </cell>
          <cell r="I279" t="str">
            <v/>
          </cell>
          <cell r="J279" t="str">
            <v/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b">
            <v>0</v>
          </cell>
          <cell r="Q279" t="str">
            <v>D-35 SENIORES MASCH.</v>
          </cell>
          <cell r="R279" t="str">
            <v>RAGAZZI</v>
          </cell>
          <cell r="S279" t="str">
            <v> </v>
          </cell>
          <cell r="T279" t="str">
            <v>sestese</v>
          </cell>
        </row>
        <row r="280">
          <cell r="A280">
            <v>278</v>
          </cell>
          <cell r="E280" t="str">
            <v/>
          </cell>
          <cell r="G280" t="str">
            <v/>
          </cell>
          <cell r="I280" t="str">
            <v/>
          </cell>
          <cell r="J280" t="str">
            <v/>
          </cell>
          <cell r="K280" t="str">
            <v>ITA</v>
          </cell>
          <cell r="L280">
            <v>0</v>
          </cell>
          <cell r="M280" t="b">
            <v>0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 </v>
          </cell>
          <cell r="T280" t="str">
            <v>sestini</v>
          </cell>
        </row>
        <row r="281">
          <cell r="A281">
            <v>279</v>
          </cell>
          <cell r="E281" t="str">
            <v/>
          </cell>
          <cell r="G281" t="str">
            <v/>
          </cell>
          <cell r="I281" t="str">
            <v/>
          </cell>
          <cell r="J281" t="str">
            <v/>
          </cell>
          <cell r="K281" t="str">
            <v>ITA</v>
          </cell>
          <cell r="L281">
            <v>0</v>
          </cell>
          <cell r="M281" t="b">
            <v>0</v>
          </cell>
          <cell r="N281" t="str">
            <v>B-25 SENIORES FEMM.</v>
          </cell>
          <cell r="O281" t="str">
            <v>PULCINI FEMM.</v>
          </cell>
          <cell r="P281" t="b">
            <v>0</v>
          </cell>
          <cell r="Q281" t="str">
            <v>D-35 SENIORES MASCH.</v>
          </cell>
          <cell r="R281" t="str">
            <v>RAGAZZI</v>
          </cell>
          <cell r="S281" t="str">
            <v> </v>
          </cell>
          <cell r="T281" t="str">
            <v>sesto</v>
          </cell>
        </row>
        <row r="282">
          <cell r="A282">
            <v>280</v>
          </cell>
          <cell r="E282" t="str">
            <v/>
          </cell>
          <cell r="G282" t="str">
            <v/>
          </cell>
          <cell r="I282" t="str">
            <v/>
          </cell>
          <cell r="J282" t="str">
            <v/>
          </cell>
          <cell r="K282" t="str">
            <v>ITA</v>
          </cell>
          <cell r="L282">
            <v>0</v>
          </cell>
          <cell r="M282" t="b">
            <v>0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 </v>
          </cell>
          <cell r="T282" t="str">
            <v>siena</v>
          </cell>
        </row>
        <row r="283">
          <cell r="A283">
            <v>281</v>
          </cell>
          <cell r="E283" t="str">
            <v/>
          </cell>
          <cell r="G283" t="str">
            <v/>
          </cell>
          <cell r="I283" t="str">
            <v/>
          </cell>
          <cell r="J283" t="str">
            <v/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b">
            <v>0</v>
          </cell>
          <cell r="Q283" t="str">
            <v>D-35 SENIORES MASCH.</v>
          </cell>
          <cell r="R283" t="str">
            <v>RAGAZZI</v>
          </cell>
          <cell r="S283" t="str">
            <v> </v>
          </cell>
          <cell r="T283" t="str">
            <v>SienaRU</v>
          </cell>
        </row>
        <row r="284">
          <cell r="A284">
            <v>282</v>
          </cell>
          <cell r="E284" t="str">
            <v/>
          </cell>
          <cell r="G284" t="str">
            <v/>
          </cell>
          <cell r="I284" t="str">
            <v/>
          </cell>
          <cell r="J284" t="str">
            <v/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b">
            <v>0</v>
          </cell>
          <cell r="Q284" t="str">
            <v>D-35 SENIORES MASCH.</v>
          </cell>
          <cell r="R284" t="str">
            <v>RAGAZZI</v>
          </cell>
          <cell r="S284" t="str">
            <v> </v>
          </cell>
          <cell r="T284" t="str">
            <v>signa</v>
          </cell>
        </row>
        <row r="285">
          <cell r="A285">
            <v>283</v>
          </cell>
          <cell r="E285" t="str">
            <v/>
          </cell>
          <cell r="G285" t="str">
            <v/>
          </cell>
          <cell r="I285" t="str">
            <v/>
          </cell>
          <cell r="J285" t="str">
            <v/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b">
            <v>0</v>
          </cell>
          <cell r="Q285" t="str">
            <v>D-35 SENIORES MASCH.</v>
          </cell>
          <cell r="R285" t="str">
            <v>RAGAZZI</v>
          </cell>
          <cell r="S285" t="str">
            <v> </v>
          </cell>
          <cell r="T285" t="str">
            <v>silvano fedi</v>
          </cell>
        </row>
        <row r="286">
          <cell r="A286">
            <v>284</v>
          </cell>
          <cell r="G286" t="str">
            <v/>
          </cell>
          <cell r="I286" t="str">
            <v/>
          </cell>
          <cell r="J286" t="str">
            <v/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b">
            <v>0</v>
          </cell>
          <cell r="Q286" t="str">
            <v>D-35 SENIORES MASCH.</v>
          </cell>
          <cell r="R286" t="str">
            <v>RAGAZZI</v>
          </cell>
          <cell r="S286" t="str">
            <v> </v>
          </cell>
          <cell r="T286" t="str">
            <v>sinalunga</v>
          </cell>
        </row>
        <row r="287">
          <cell r="A287">
            <v>285</v>
          </cell>
          <cell r="G287" t="str">
            <v/>
          </cell>
          <cell r="I287" t="str">
            <v/>
          </cell>
          <cell r="J287" t="str">
            <v/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b">
            <v>0</v>
          </cell>
          <cell r="Q287" t="str">
            <v>D-35 SENIORES MASCH.</v>
          </cell>
          <cell r="R287" t="str">
            <v>RAGAZZI</v>
          </cell>
          <cell r="S287" t="str">
            <v> </v>
          </cell>
          <cell r="T287" t="str">
            <v>sorba</v>
          </cell>
        </row>
        <row r="288">
          <cell r="A288">
            <v>286</v>
          </cell>
          <cell r="E288" t="str">
            <v/>
          </cell>
          <cell r="G288" t="str">
            <v/>
          </cell>
          <cell r="I288" t="str">
            <v/>
          </cell>
          <cell r="J288" t="str">
            <v/>
          </cell>
          <cell r="K288" t="str">
            <v>ITA</v>
          </cell>
          <cell r="L288">
            <v>0</v>
          </cell>
          <cell r="M288" t="b">
            <v>0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 </v>
          </cell>
          <cell r="T288" t="str">
            <v>sordomuti</v>
          </cell>
        </row>
        <row r="289">
          <cell r="A289">
            <v>287</v>
          </cell>
          <cell r="E289" t="str">
            <v/>
          </cell>
          <cell r="G289" t="str">
            <v/>
          </cell>
          <cell r="I289" t="str">
            <v/>
          </cell>
          <cell r="J289" t="str">
            <v/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b">
            <v>0</v>
          </cell>
          <cell r="Q289" t="str">
            <v>D-35 SENIORES MASCH.</v>
          </cell>
          <cell r="R289" t="str">
            <v>RAGAZZI</v>
          </cell>
          <cell r="S289" t="str">
            <v> </v>
          </cell>
          <cell r="T289" t="str">
            <v>spensierati</v>
          </cell>
        </row>
        <row r="290">
          <cell r="A290">
            <v>288</v>
          </cell>
          <cell r="E290" t="str">
            <v/>
          </cell>
          <cell r="G290" t="str">
            <v/>
          </cell>
          <cell r="I290" t="str">
            <v/>
          </cell>
          <cell r="J290" t="str">
            <v/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b">
            <v>0</v>
          </cell>
          <cell r="Q290" t="str">
            <v>D-35 SENIORES MASCH.</v>
          </cell>
          <cell r="R290" t="str">
            <v>RAGAZZI</v>
          </cell>
          <cell r="S290" t="str">
            <v> </v>
          </cell>
          <cell r="T290" t="str">
            <v>spezia</v>
          </cell>
        </row>
        <row r="291">
          <cell r="A291">
            <v>289</v>
          </cell>
          <cell r="E291" t="str">
            <v/>
          </cell>
          <cell r="G291" t="str">
            <v/>
          </cell>
          <cell r="I291" t="str">
            <v/>
          </cell>
          <cell r="J291" t="str">
            <v/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b">
            <v>0</v>
          </cell>
          <cell r="Q291" t="str">
            <v>D-35 SENIORES MASCH.</v>
          </cell>
          <cell r="R291" t="str">
            <v>RAGAZZI</v>
          </cell>
          <cell r="S291" t="str">
            <v> </v>
          </cell>
          <cell r="T291" t="str">
            <v>spirito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Spoleto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stanca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Stormo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strozzacapponi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studio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subbiano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suma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svicat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tassisti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tdm</v>
          </cell>
        </row>
        <row r="302">
          <cell r="A302">
            <v>300</v>
          </cell>
          <cell r="B302" t="str">
            <v>bonaventura carmelo</v>
          </cell>
          <cell r="C302" t="str">
            <v>M</v>
          </cell>
          <cell r="D302" t="str">
            <v>MENS SANA</v>
          </cell>
          <cell r="E302" t="str">
            <v>S.S.D.S. Mens Sana In Corpore Sano</v>
          </cell>
          <cell r="F302">
            <v>1980</v>
          </cell>
          <cell r="G302" t="str">
            <v>D-35 SENIORES MASCH.</v>
          </cell>
          <cell r="H302" t="str">
            <v>SI</v>
          </cell>
          <cell r="I302" t="str">
            <v>D-35 SENIORES MASCH.</v>
          </cell>
          <cell r="J302" t="str">
            <v>SI</v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str">
            <v>D-35 SENIORES MASCH.</v>
          </cell>
          <cell r="Q302" t="str">
            <v>D-35 SENIORES MASCH.</v>
          </cell>
          <cell r="R302" t="str">
            <v>RAGAZZI</v>
          </cell>
          <cell r="S302" t="str">
            <v>D-35 SENIORES MASCH.</v>
          </cell>
          <cell r="T302" t="str">
            <v>tigullio</v>
          </cell>
        </row>
        <row r="303">
          <cell r="A303">
            <v>301</v>
          </cell>
          <cell r="B303" t="str">
            <v>capolingua giuseppe</v>
          </cell>
          <cell r="C303" t="str">
            <v>M</v>
          </cell>
          <cell r="D303" t="str">
            <v>MENS SANA</v>
          </cell>
          <cell r="E303" t="str">
            <v>S.S.D.S. Mens Sana In Corpore Sano</v>
          </cell>
          <cell r="F303">
            <v>1967</v>
          </cell>
          <cell r="G303" t="str">
            <v>F-45 SENIORES MASCH.</v>
          </cell>
          <cell r="H303" t="str">
            <v>SI</v>
          </cell>
          <cell r="I303" t="str">
            <v>F-45 SENIORES MASCH.</v>
          </cell>
          <cell r="J303" t="str">
            <v>SI</v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str">
            <v>F-45 SENIORES MASCH.</v>
          </cell>
          <cell r="Q303" t="str">
            <v>D-35 SENIORES MASCH.</v>
          </cell>
          <cell r="R303" t="str">
            <v>RAGAZZI</v>
          </cell>
          <cell r="S303" t="str">
            <v>F-45 SENIORES MASCH.</v>
          </cell>
          <cell r="T303" t="str">
            <v>time out</v>
          </cell>
        </row>
        <row r="304">
          <cell r="A304">
            <v>302</v>
          </cell>
          <cell r="B304" t="str">
            <v>carobelli giulio</v>
          </cell>
          <cell r="C304" t="str">
            <v>M</v>
          </cell>
          <cell r="D304" t="str">
            <v>MENS SANA</v>
          </cell>
          <cell r="E304" t="str">
            <v>S.S.D.S. Mens Sana In Corpore Sano</v>
          </cell>
          <cell r="F304">
            <v>1986</v>
          </cell>
          <cell r="G304" t="str">
            <v>C-30 SENIORES MASCH.</v>
          </cell>
          <cell r="H304" t="str">
            <v>SI</v>
          </cell>
          <cell r="I304" t="str">
            <v>C-30 SENIORES MASCH.</v>
          </cell>
          <cell r="J304" t="str">
            <v>SI</v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str">
            <v>C-30 SENIORES MASCH.</v>
          </cell>
          <cell r="Q304" t="str">
            <v>C-30 SENIORES MASCH.</v>
          </cell>
          <cell r="R304" t="str">
            <v>RAGAZZI</v>
          </cell>
          <cell r="S304" t="str">
            <v>C-30 SENIORES MASCH.</v>
          </cell>
          <cell r="T304" t="str">
            <v>tolfa</v>
          </cell>
        </row>
        <row r="305">
          <cell r="A305">
            <v>303</v>
          </cell>
          <cell r="B305" t="str">
            <v>carpino angela</v>
          </cell>
          <cell r="C305" t="str">
            <v>F</v>
          </cell>
          <cell r="D305" t="str">
            <v>MENS SANA</v>
          </cell>
          <cell r="E305" t="str">
            <v>S.S.D.S. Mens Sana In Corpore Sano</v>
          </cell>
          <cell r="F305">
            <v>1987</v>
          </cell>
          <cell r="G305" t="str">
            <v>B-25 SENIORES FEMM.</v>
          </cell>
          <cell r="H305" t="str">
            <v>SI</v>
          </cell>
          <cell r="I305" t="str">
            <v>B-25 SENIORES FEMM.</v>
          </cell>
          <cell r="J305" t="str">
            <v>SI</v>
          </cell>
          <cell r="K305" t="str">
            <v>ITA</v>
          </cell>
          <cell r="L305">
            <v>0</v>
          </cell>
          <cell r="M305" t="str">
            <v>B-25 SENIORES FEMM.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B-25 SENIORES MASCH.</v>
          </cell>
          <cell r="R305" t="str">
            <v>RAGAZZI</v>
          </cell>
          <cell r="S305" t="str">
            <v>B-25 SENIORES FEMM.</v>
          </cell>
          <cell r="T305" t="str">
            <v>torre</v>
          </cell>
        </row>
        <row r="306">
          <cell r="A306">
            <v>304</v>
          </cell>
          <cell r="B306" t="str">
            <v>casolaro ilaria</v>
          </cell>
          <cell r="C306" t="str">
            <v>F</v>
          </cell>
          <cell r="D306" t="str">
            <v>MENS SANA</v>
          </cell>
          <cell r="E306" t="str">
            <v>S.S.D.S. Mens Sana In Corpore Sano</v>
          </cell>
          <cell r="F306">
            <v>1985</v>
          </cell>
          <cell r="G306" t="str">
            <v>C-30 SENIORES FEMM.</v>
          </cell>
          <cell r="H306" t="str">
            <v>SI</v>
          </cell>
          <cell r="I306" t="str">
            <v>C-30 SENIORES FEMM.</v>
          </cell>
          <cell r="J306" t="str">
            <v>SI</v>
          </cell>
          <cell r="K306" t="str">
            <v>ITA</v>
          </cell>
          <cell r="L306">
            <v>0</v>
          </cell>
          <cell r="M306" t="str">
            <v>C-30 SENIORES FEMM.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C-30 SENIORES MASCH.</v>
          </cell>
          <cell r="R306" t="str">
            <v>RAGAZZI</v>
          </cell>
          <cell r="S306" t="str">
            <v>C-30 SENIORES FEMM.</v>
          </cell>
          <cell r="T306" t="str">
            <v>torri</v>
          </cell>
        </row>
        <row r="307">
          <cell r="A307">
            <v>305</v>
          </cell>
          <cell r="B307" t="str">
            <v>casula maurizio</v>
          </cell>
          <cell r="C307" t="str">
            <v>M</v>
          </cell>
          <cell r="D307" t="str">
            <v>MENS SANA</v>
          </cell>
          <cell r="E307" t="str">
            <v>S.S.D.S. Mens Sana In Corpore Sano</v>
          </cell>
          <cell r="F307">
            <v>1964</v>
          </cell>
          <cell r="G307" t="str">
            <v>G-50 VETERANI MASCH.</v>
          </cell>
          <cell r="H307" t="str">
            <v>SI</v>
          </cell>
          <cell r="I307" t="str">
            <v>G-50 VETERANI MASCH.</v>
          </cell>
          <cell r="J307" t="str">
            <v>SI</v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str">
            <v>G-50 VETERANI MASCH.</v>
          </cell>
          <cell r="Q307" t="str">
            <v>D-35 SENIORES MASCH.</v>
          </cell>
          <cell r="R307" t="str">
            <v>RAGAZZI</v>
          </cell>
          <cell r="S307" t="str">
            <v>G-50 VETERANI MASCH.</v>
          </cell>
          <cell r="T307" t="str">
            <v>toscana atletica</v>
          </cell>
        </row>
        <row r="308">
          <cell r="A308">
            <v>306</v>
          </cell>
          <cell r="B308" t="str">
            <v>chiari alessandro</v>
          </cell>
          <cell r="C308" t="str">
            <v>M</v>
          </cell>
          <cell r="D308" t="str">
            <v>MENS SANA</v>
          </cell>
          <cell r="E308" t="str">
            <v>S.S.D.S. Mens Sana In Corpore Sano</v>
          </cell>
          <cell r="F308">
            <v>1975</v>
          </cell>
          <cell r="G308" t="str">
            <v>E-40 SENIORES MASCH.</v>
          </cell>
          <cell r="H308" t="str">
            <v>SI</v>
          </cell>
          <cell r="I308" t="str">
            <v>E-40 SENIORES MASCH.</v>
          </cell>
          <cell r="J308" t="str">
            <v>SI</v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str">
            <v>E-40 SENIORES MASCH.</v>
          </cell>
          <cell r="Q308" t="str">
            <v>D-35 SENIORES MASCH.</v>
          </cell>
          <cell r="R308" t="str">
            <v>RAGAZZI</v>
          </cell>
          <cell r="S308" t="str">
            <v>E-40 SENIORES MASCH.</v>
          </cell>
          <cell r="T308" t="str">
            <v>Travale</v>
          </cell>
        </row>
        <row r="309">
          <cell r="A309">
            <v>307</v>
          </cell>
          <cell r="B309" t="str">
            <v>cioli roberto</v>
          </cell>
          <cell r="C309" t="str">
            <v>M</v>
          </cell>
          <cell r="D309" t="str">
            <v>MENS SANA</v>
          </cell>
          <cell r="E309" t="str">
            <v>S.S.D.S. Mens Sana In Corpore Sano</v>
          </cell>
          <cell r="F309">
            <v>1967</v>
          </cell>
          <cell r="G309" t="str">
            <v>F-45 SENIORES MASCH.</v>
          </cell>
          <cell r="H309" t="str">
            <v>SI</v>
          </cell>
          <cell r="I309" t="str">
            <v>F-45 SENIORES MASCH.</v>
          </cell>
          <cell r="J309" t="str">
            <v>SI</v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str">
            <v>F-45 SENIORES MASCH.</v>
          </cell>
          <cell r="Q309" t="str">
            <v>D-35 SENIORES MASCH.</v>
          </cell>
          <cell r="R309" t="str">
            <v>RAGAZZI</v>
          </cell>
          <cell r="S309" t="str">
            <v>F-45 SENIORES MASCH.</v>
          </cell>
          <cell r="T309" t="str">
            <v>triathlon montecatini</v>
          </cell>
        </row>
        <row r="310">
          <cell r="A310">
            <v>308</v>
          </cell>
          <cell r="B310" t="str">
            <v>Sanna Coccone Salvatore</v>
          </cell>
          <cell r="C310" t="str">
            <v>M</v>
          </cell>
          <cell r="D310" t="str">
            <v>MENS SANA</v>
          </cell>
          <cell r="E310" t="str">
            <v>S.S.D.S. Mens Sana In Corpore Sano</v>
          </cell>
          <cell r="F310">
            <v>1980</v>
          </cell>
          <cell r="G310" t="str">
            <v>D-35 SENIORES MASCH.</v>
          </cell>
          <cell r="H310" t="str">
            <v>SI</v>
          </cell>
          <cell r="I310" t="str">
            <v>D-35 SENIORES MASCH.</v>
          </cell>
          <cell r="J310" t="str">
            <v>SI</v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str">
            <v>D-35 SENIORES MASCH.</v>
          </cell>
          <cell r="Q310" t="str">
            <v>D-35 SENIORES MASCH.</v>
          </cell>
          <cell r="R310" t="str">
            <v>RAGAZZI</v>
          </cell>
          <cell r="S310" t="str">
            <v>D-35 SENIORES MASCH.</v>
          </cell>
          <cell r="T310" t="str">
            <v>triathlon pistoia</v>
          </cell>
        </row>
        <row r="311">
          <cell r="A311">
            <v>309</v>
          </cell>
          <cell r="B311" t="str">
            <v>corsi giovanni</v>
          </cell>
          <cell r="C311" t="str">
            <v>M</v>
          </cell>
          <cell r="D311" t="str">
            <v>MENS SANA</v>
          </cell>
          <cell r="E311" t="str">
            <v>S.S.D.S. Mens Sana In Corpore Sano</v>
          </cell>
          <cell r="F311">
            <v>2003</v>
          </cell>
          <cell r="G311" t="str">
            <v>RAGAZZI</v>
          </cell>
          <cell r="H311" t="str">
            <v>SI</v>
          </cell>
          <cell r="I311" t="str">
            <v>RAGAZZI</v>
          </cell>
          <cell r="J311" t="str">
            <v>SI</v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RAGAZZE</v>
          </cell>
          <cell r="O311" t="str">
            <v>PULCINI FEMM.</v>
          </cell>
          <cell r="P311" t="str">
            <v>RAGAZZI</v>
          </cell>
          <cell r="Q311" t="str">
            <v>RAGAZZI</v>
          </cell>
          <cell r="R311" t="str">
            <v>RAGAZZI</v>
          </cell>
          <cell r="S311" t="str">
            <v>RAGAZZI</v>
          </cell>
          <cell r="T311" t="str">
            <v>Trieste</v>
          </cell>
        </row>
        <row r="312">
          <cell r="A312">
            <v>310</v>
          </cell>
          <cell r="B312" t="str">
            <v>corsi giulio </v>
          </cell>
          <cell r="C312" t="str">
            <v>M</v>
          </cell>
          <cell r="D312" t="str">
            <v>MENS SANA</v>
          </cell>
          <cell r="E312" t="str">
            <v>S.S.D.S. Mens Sana In Corpore Sano</v>
          </cell>
          <cell r="F312">
            <v>2006</v>
          </cell>
          <cell r="G312" t="str">
            <v>ESORDIENTI MASCH.</v>
          </cell>
          <cell r="H312" t="str">
            <v>SI</v>
          </cell>
          <cell r="I312" t="str">
            <v>ESORDIENTI MASCH.</v>
          </cell>
          <cell r="J312" t="str">
            <v>SI</v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ESORDIENTI FEMM.</v>
          </cell>
          <cell r="O312" t="str">
            <v>PULCINI FEMM.</v>
          </cell>
          <cell r="P312" t="str">
            <v>ESORDIENTI MASCH.</v>
          </cell>
          <cell r="Q312" t="str">
            <v>ESORDIENTI MASCH.</v>
          </cell>
          <cell r="R312" t="str">
            <v>ESORDIENTI MASCH.</v>
          </cell>
          <cell r="S312" t="str">
            <v>ESORDIENTI MASCH.</v>
          </cell>
          <cell r="T312" t="str">
            <v>ugnano</v>
          </cell>
        </row>
        <row r="313">
          <cell r="A313">
            <v>311</v>
          </cell>
          <cell r="B313" t="str">
            <v>corsi filippo</v>
          </cell>
          <cell r="C313" t="str">
            <v>M</v>
          </cell>
          <cell r="D313" t="str">
            <v>MENS SANA</v>
          </cell>
          <cell r="E313" t="str">
            <v>S.S.D.S. Mens Sana In Corpore Sano</v>
          </cell>
          <cell r="F313">
            <v>1974</v>
          </cell>
          <cell r="G313" t="str">
            <v>E-40 SENIORES MASCH.</v>
          </cell>
          <cell r="H313" t="str">
            <v>SI</v>
          </cell>
          <cell r="I313" t="str">
            <v>E-40 SENIORES MASCH.</v>
          </cell>
          <cell r="J313" t="str">
            <v>SI</v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str">
            <v>E-40 SENIORES MASCH.</v>
          </cell>
          <cell r="Q313" t="str">
            <v>D-35 SENIORES MASCH.</v>
          </cell>
          <cell r="R313" t="str">
            <v>RAGAZZI</v>
          </cell>
          <cell r="S313" t="str">
            <v>E-40 SENIORES MASCH.</v>
          </cell>
          <cell r="T313" t="str">
            <v>firenze</v>
          </cell>
        </row>
        <row r="314">
          <cell r="A314">
            <v>312</v>
          </cell>
          <cell r="B314" t="str">
            <v>d'elia camillo</v>
          </cell>
          <cell r="C314" t="str">
            <v>M</v>
          </cell>
          <cell r="D314" t="str">
            <v>MENS SANA</v>
          </cell>
          <cell r="E314" t="str">
            <v>S.S.D.S. Mens Sana In Corpore Sano</v>
          </cell>
          <cell r="F314">
            <v>1977</v>
          </cell>
          <cell r="G314" t="str">
            <v>D-35 SENIORES MASCH.</v>
          </cell>
          <cell r="H314" t="str">
            <v>SI</v>
          </cell>
          <cell r="I314" t="str">
            <v>D-35 SENIORES MASCH.</v>
          </cell>
          <cell r="J314" t="str">
            <v>SI</v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str">
            <v>D-35 SENIORES MASCH.</v>
          </cell>
          <cell r="Q314" t="str">
            <v>D-35 SENIORES MASCH.</v>
          </cell>
          <cell r="R314" t="str">
            <v>RAGAZZI</v>
          </cell>
          <cell r="S314" t="str">
            <v>D-35 SENIORES MASCH.</v>
          </cell>
          <cell r="T314" t="str">
            <v>grosseto</v>
          </cell>
        </row>
        <row r="315">
          <cell r="A315">
            <v>313</v>
          </cell>
          <cell r="B315" t="str">
            <v>del canto attilio</v>
          </cell>
          <cell r="C315" t="str">
            <v>M</v>
          </cell>
          <cell r="D315" t="str">
            <v>MENS SANA</v>
          </cell>
          <cell r="E315" t="str">
            <v>S.S.D.S. Mens Sana In Corpore Sano</v>
          </cell>
          <cell r="F315">
            <v>1974</v>
          </cell>
          <cell r="G315" t="str">
            <v>E-40 SENIORES MASCH.</v>
          </cell>
          <cell r="H315" t="str">
            <v>SI</v>
          </cell>
          <cell r="I315" t="str">
            <v>E-40 SENIORES MASCH.</v>
          </cell>
          <cell r="J315" t="str">
            <v>SI</v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str">
            <v>E-40 SENIORES MASCH.</v>
          </cell>
          <cell r="Q315" t="str">
            <v>D-35 SENIORES MASCH.</v>
          </cell>
          <cell r="R315" t="str">
            <v>RAGAZZI</v>
          </cell>
          <cell r="S315" t="str">
            <v>E-40 SENIORES MASCH.</v>
          </cell>
          <cell r="T315" t="str">
            <v>pisa</v>
          </cell>
        </row>
        <row r="316">
          <cell r="A316">
            <v>314</v>
          </cell>
          <cell r="B316" t="str">
            <v>forte marco</v>
          </cell>
          <cell r="C316" t="str">
            <v>M</v>
          </cell>
          <cell r="D316" t="str">
            <v>MENS SANA</v>
          </cell>
          <cell r="E316" t="str">
            <v>S.S.D.S. Mens Sana In Corpore Sano</v>
          </cell>
          <cell r="F316">
            <v>1972</v>
          </cell>
          <cell r="G316" t="str">
            <v>E-40 SENIORES MASCH.</v>
          </cell>
          <cell r="H316" t="str">
            <v>SI</v>
          </cell>
          <cell r="I316" t="str">
            <v>E-40 SENIORES MASCH.</v>
          </cell>
          <cell r="J316" t="str">
            <v>SI</v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str">
            <v>E-40 SENIORES MASCH.</v>
          </cell>
          <cell r="Q316" t="str">
            <v>D-35 SENIORES MASCH.</v>
          </cell>
          <cell r="R316" t="str">
            <v>RAGAZZI</v>
          </cell>
          <cell r="S316" t="str">
            <v>E-40 SENIORES MASCH.</v>
          </cell>
          <cell r="T316" t="str">
            <v>pistoia</v>
          </cell>
        </row>
        <row r="317">
          <cell r="A317">
            <v>315</v>
          </cell>
          <cell r="B317" t="str">
            <v>franceschini mauro</v>
          </cell>
          <cell r="C317" t="str">
            <v>M</v>
          </cell>
          <cell r="D317" t="str">
            <v>MENS SANA</v>
          </cell>
          <cell r="E317" t="str">
            <v>S.S.D.S. Mens Sana In Corpore Sano</v>
          </cell>
          <cell r="F317">
            <v>1974</v>
          </cell>
          <cell r="G317" t="str">
            <v>E-40 SENIORES MASCH.</v>
          </cell>
          <cell r="H317" t="str">
            <v>SI</v>
          </cell>
          <cell r="I317" t="str">
            <v>E-40 SENIORES MASCH.</v>
          </cell>
          <cell r="J317" t="str">
            <v>SI</v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str">
            <v>E-40 SENIORES MASCH.</v>
          </cell>
          <cell r="Q317" t="str">
            <v>D-35 SENIORES MASCH.</v>
          </cell>
          <cell r="R317" t="str">
            <v>RAGAZZI</v>
          </cell>
          <cell r="S317" t="str">
            <v>E-40 SENIORES MASCH.</v>
          </cell>
          <cell r="T317" t="str">
            <v>prato</v>
          </cell>
        </row>
        <row r="318">
          <cell r="A318">
            <v>316</v>
          </cell>
          <cell r="B318" t="str">
            <v>gatti alfredo</v>
          </cell>
          <cell r="C318" t="str">
            <v>M</v>
          </cell>
          <cell r="D318" t="str">
            <v>MENS SANA</v>
          </cell>
          <cell r="E318" t="str">
            <v>S.S.D.S. Mens Sana In Corpore Sano</v>
          </cell>
          <cell r="F318">
            <v>1963</v>
          </cell>
          <cell r="G318" t="str">
            <v>G-50 VETERANI MASCH.</v>
          </cell>
          <cell r="H318" t="str">
            <v>SI</v>
          </cell>
          <cell r="I318" t="str">
            <v>G-50 VETERANI MASCH.</v>
          </cell>
          <cell r="J318" t="str">
            <v>SI</v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str">
            <v>G-50 VETERANI MASCH.</v>
          </cell>
          <cell r="Q318" t="str">
            <v>D-35 SENIORES MASCH.</v>
          </cell>
          <cell r="R318" t="str">
            <v>RAGAZZI</v>
          </cell>
          <cell r="S318" t="str">
            <v>G-50 VETERANI MASCH.</v>
          </cell>
          <cell r="T318" t="str">
            <v>siena</v>
          </cell>
        </row>
        <row r="319">
          <cell r="A319">
            <v>317</v>
          </cell>
          <cell r="B319" t="str">
            <v>gori martina</v>
          </cell>
          <cell r="C319" t="str">
            <v>F</v>
          </cell>
          <cell r="D319" t="str">
            <v>MENS SANA</v>
          </cell>
          <cell r="E319" t="str">
            <v>S.S.D.S. Mens Sana In Corpore Sano</v>
          </cell>
          <cell r="F319">
            <v>1984</v>
          </cell>
          <cell r="G319" t="str">
            <v>C-30 SENIORES FEMM.</v>
          </cell>
          <cell r="I319" t="str">
            <v/>
          </cell>
          <cell r="J319" t="str">
            <v>SI</v>
          </cell>
          <cell r="K319" t="str">
            <v>ITA</v>
          </cell>
          <cell r="L319">
            <v>0</v>
          </cell>
          <cell r="M319" t="str">
            <v>C-30 SENIORES FEMM.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C-30 SENIORES MASCH.</v>
          </cell>
          <cell r="R319" t="str">
            <v>RAGAZZI</v>
          </cell>
          <cell r="S319" t="str">
            <v>C-30 SENIORES FEMM.</v>
          </cell>
          <cell r="T319" t="str">
            <v>viterbo</v>
          </cell>
        </row>
        <row r="320">
          <cell r="A320">
            <v>318</v>
          </cell>
          <cell r="B320" t="str">
            <v>lerose rocco</v>
          </cell>
          <cell r="C320" t="str">
            <v>M</v>
          </cell>
          <cell r="D320" t="str">
            <v>MENS SANA</v>
          </cell>
          <cell r="E320" t="str">
            <v>S.S.D.S. Mens Sana In Corpore Sano</v>
          </cell>
          <cell r="F320">
            <v>1973</v>
          </cell>
          <cell r="G320" t="str">
            <v>E-40 SENIORES MASCH.</v>
          </cell>
          <cell r="H320" t="str">
            <v>SI</v>
          </cell>
          <cell r="I320" t="str">
            <v>E-40 SENIORES MASCH.</v>
          </cell>
          <cell r="J320" t="str">
            <v>SI</v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str">
            <v>E-40 SENIORES MASCH.</v>
          </cell>
          <cell r="Q320" t="str">
            <v>D-35 SENIORES MASCH.</v>
          </cell>
          <cell r="R320" t="str">
            <v>RAGAZZI</v>
          </cell>
          <cell r="S320" t="str">
            <v>E-40 SENIORES MASCH.</v>
          </cell>
          <cell r="T320" t="str">
            <v>università FI</v>
          </cell>
        </row>
        <row r="321">
          <cell r="A321">
            <v>319</v>
          </cell>
          <cell r="B321" t="str">
            <v>lorenzini alessandro </v>
          </cell>
          <cell r="C321" t="str">
            <v>M</v>
          </cell>
          <cell r="D321" t="str">
            <v>MENS SANA</v>
          </cell>
          <cell r="E321" t="str">
            <v>S.S.D.S. Mens Sana In Corpore Sano</v>
          </cell>
          <cell r="F321">
            <v>1975</v>
          </cell>
          <cell r="G321" t="str">
            <v>E-40 SENIORES MASCH.</v>
          </cell>
          <cell r="H321" t="str">
            <v>SI</v>
          </cell>
          <cell r="I321" t="str">
            <v>E-40 SENIORES MASCH.</v>
          </cell>
          <cell r="J321" t="str">
            <v>SI</v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str">
            <v>E-40 SENIORES MASCH.</v>
          </cell>
          <cell r="Q321" t="str">
            <v>D-35 SENIORES MASCH.</v>
          </cell>
          <cell r="R321" t="str">
            <v>RAGAZZI</v>
          </cell>
          <cell r="S321" t="str">
            <v>E-40 SENIORES MASCH.</v>
          </cell>
          <cell r="T321" t="str">
            <v>vaiano</v>
          </cell>
        </row>
        <row r="322">
          <cell r="A322">
            <v>320</v>
          </cell>
          <cell r="B322" t="str">
            <v>malavolti marco</v>
          </cell>
          <cell r="C322" t="str">
            <v>M</v>
          </cell>
          <cell r="D322" t="str">
            <v>MENS SANA</v>
          </cell>
          <cell r="E322" t="str">
            <v>S.S.D.S. Mens Sana In Corpore Sano</v>
          </cell>
          <cell r="F322">
            <v>1972</v>
          </cell>
          <cell r="G322" t="str">
            <v>E-40 SENIORES MASCH.</v>
          </cell>
          <cell r="H322" t="str">
            <v>SI</v>
          </cell>
          <cell r="I322" t="str">
            <v>E-40 SENIORES MASCH.</v>
          </cell>
          <cell r="J322" t="str">
            <v>SI</v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str">
            <v>E-40 SENIORES MASCH.</v>
          </cell>
          <cell r="Q322" t="str">
            <v>D-35 SENIORES MASCH.</v>
          </cell>
          <cell r="R322" t="str">
            <v>RAGAZZI</v>
          </cell>
          <cell r="S322" t="str">
            <v>E-40 SENIORES MASCH.</v>
          </cell>
          <cell r="T322" t="str">
            <v>Valdarbia</v>
          </cell>
        </row>
        <row r="323">
          <cell r="A323">
            <v>321</v>
          </cell>
          <cell r="B323" t="str">
            <v>meccariello luigi</v>
          </cell>
          <cell r="C323" t="str">
            <v>M</v>
          </cell>
          <cell r="D323" t="str">
            <v>MENS SANA</v>
          </cell>
          <cell r="E323" t="str">
            <v>S.S.D.S. Mens Sana In Corpore Sano</v>
          </cell>
          <cell r="F323">
            <v>1984</v>
          </cell>
          <cell r="G323" t="str">
            <v>C-30 SENIORES MASCH.</v>
          </cell>
          <cell r="H323" t="str">
            <v>SI</v>
          </cell>
          <cell r="I323" t="str">
            <v>C-30 SENIORES MASCH.</v>
          </cell>
          <cell r="J323" t="str">
            <v>SI</v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str">
            <v>C-30 SENIORES MASCH.</v>
          </cell>
          <cell r="Q323" t="str">
            <v>C-30 SENIORES MASCH.</v>
          </cell>
          <cell r="R323" t="str">
            <v>RAGAZZI</v>
          </cell>
          <cell r="S323" t="str">
            <v>C-30 SENIORES MASCH.</v>
          </cell>
          <cell r="T323" t="str">
            <v>valdarno</v>
          </cell>
        </row>
        <row r="324">
          <cell r="A324">
            <v>322</v>
          </cell>
          <cell r="B324" t="str">
            <v>moraschini luca</v>
          </cell>
          <cell r="C324" t="str">
            <v>M</v>
          </cell>
          <cell r="D324" t="str">
            <v>MENS SANA</v>
          </cell>
          <cell r="E324" t="str">
            <v>S.S.D.S. Mens Sana In Corpore Sano</v>
          </cell>
          <cell r="F324">
            <v>1986</v>
          </cell>
          <cell r="G324" t="str">
            <v>C-30 SENIORES MASCH.</v>
          </cell>
          <cell r="H324" t="str">
            <v>SI</v>
          </cell>
          <cell r="I324" t="str">
            <v>C-30 SENIORES MASCH.</v>
          </cell>
          <cell r="J324" t="str">
            <v>SI</v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str">
            <v>C-30 SENIORES MASCH.</v>
          </cell>
          <cell r="Q324" t="str">
            <v>C-30 SENIORES MASCH.</v>
          </cell>
          <cell r="R324" t="str">
            <v>RAGAZZI</v>
          </cell>
          <cell r="S324" t="str">
            <v>C-30 SENIORES MASCH.</v>
          </cell>
          <cell r="T324" t="str">
            <v>valdelsa</v>
          </cell>
        </row>
        <row r="325">
          <cell r="A325">
            <v>323</v>
          </cell>
          <cell r="B325" t="str">
            <v>nardi paolo</v>
          </cell>
          <cell r="C325" t="str">
            <v>M</v>
          </cell>
          <cell r="D325" t="str">
            <v>MENS SANA</v>
          </cell>
          <cell r="E325" t="str">
            <v>S.S.D.S. Mens Sana In Corpore Sano</v>
          </cell>
          <cell r="F325">
            <v>1970</v>
          </cell>
          <cell r="G325" t="str">
            <v>F-45 SENIORES MASCH.</v>
          </cell>
          <cell r="H325" t="str">
            <v>SI</v>
          </cell>
          <cell r="I325" t="str">
            <v>F-45 SENIORES MASCH.</v>
          </cell>
          <cell r="J325" t="str">
            <v>SI</v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str">
            <v>F-45 SENIORES MASCH.</v>
          </cell>
          <cell r="Q325" t="str">
            <v>D-35 SENIORES MASCH.</v>
          </cell>
          <cell r="R325" t="str">
            <v>RAGAZZI</v>
          </cell>
          <cell r="S325" t="str">
            <v>F-45 SENIORES MASCH.</v>
          </cell>
          <cell r="T325" t="str">
            <v>valdera</v>
          </cell>
        </row>
        <row r="326">
          <cell r="A326">
            <v>324</v>
          </cell>
          <cell r="B326" t="str">
            <v>Signorini Massimo</v>
          </cell>
          <cell r="C326" t="str">
            <v>M</v>
          </cell>
          <cell r="D326" t="str">
            <v>MENS SANA</v>
          </cell>
          <cell r="E326" t="str">
            <v>S.S.D.S. Mens Sana In Corpore Sano</v>
          </cell>
          <cell r="F326">
            <v>1968</v>
          </cell>
          <cell r="G326" t="str">
            <v>F-45 SENIORES MASCH.</v>
          </cell>
          <cell r="H326" t="str">
            <v>SI</v>
          </cell>
          <cell r="I326" t="str">
            <v>F-45 SENIORES MASCH.</v>
          </cell>
          <cell r="J326" t="str">
            <v>SI</v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str">
            <v>F-45 SENIORES MASCH.</v>
          </cell>
          <cell r="Q326" t="str">
            <v>D-35 SENIORES MASCH.</v>
          </cell>
          <cell r="R326" t="str">
            <v>RAGAZZI</v>
          </cell>
          <cell r="S326" t="str">
            <v>F-45 SENIORES MASCH.</v>
          </cell>
          <cell r="T326" t="str">
            <v>valdinievole</v>
          </cell>
        </row>
        <row r="327">
          <cell r="A327">
            <v>325</v>
          </cell>
          <cell r="B327" t="str">
            <v>niccolini sabrina</v>
          </cell>
          <cell r="C327" t="str">
            <v>F</v>
          </cell>
          <cell r="D327" t="str">
            <v>MENS SANA</v>
          </cell>
          <cell r="E327" t="str">
            <v>S.S.D.S. Mens Sana In Corpore Sano</v>
          </cell>
          <cell r="F327">
            <v>1973</v>
          </cell>
          <cell r="G327" t="str">
            <v>E-40 SENIORES FEMM.</v>
          </cell>
          <cell r="H327" t="str">
            <v>SI</v>
          </cell>
          <cell r="I327" t="str">
            <v>E-40 SENIORES FEMM.</v>
          </cell>
          <cell r="J327" t="str">
            <v>SI</v>
          </cell>
          <cell r="K327" t="str">
            <v>ITA</v>
          </cell>
          <cell r="L327">
            <v>0</v>
          </cell>
          <cell r="M327" t="str">
            <v>E-40 SENIORES FEMM.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E-40 SENIORES FEMM.</v>
          </cell>
          <cell r="T327" t="str">
            <v>valdipesa</v>
          </cell>
        </row>
        <row r="328">
          <cell r="A328">
            <v>326</v>
          </cell>
          <cell r="B328" t="str">
            <v>Ciofi Massimo</v>
          </cell>
          <cell r="C328" t="str">
            <v>M</v>
          </cell>
          <cell r="D328" t="str">
            <v>MENS SANA</v>
          </cell>
          <cell r="E328" t="str">
            <v>S.S.D.S. Mens Sana In Corpore Sano</v>
          </cell>
          <cell r="F328">
            <v>1982</v>
          </cell>
          <cell r="G328" t="str">
            <v>C-30 SENIORES MASCH.</v>
          </cell>
          <cell r="H328" t="str">
            <v>SI</v>
          </cell>
          <cell r="I328" t="str">
            <v>C-30 SENIORES MASCH.</v>
          </cell>
          <cell r="J328" t="str">
            <v>SI</v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str">
            <v>C-30 SENIORES MASCH.</v>
          </cell>
          <cell r="Q328" t="str">
            <v>C-30 SENIORES MASCH.</v>
          </cell>
          <cell r="R328" t="str">
            <v>RAGAZZI</v>
          </cell>
          <cell r="S328" t="str">
            <v>C-30 SENIORES MASCH.</v>
          </cell>
          <cell r="T328" t="str">
            <v>valenti</v>
          </cell>
        </row>
        <row r="329">
          <cell r="A329">
            <v>327</v>
          </cell>
          <cell r="B329" t="str">
            <v>Ruiz coll juan carlos</v>
          </cell>
          <cell r="C329" t="str">
            <v>M</v>
          </cell>
          <cell r="D329" t="str">
            <v>MENS SANA</v>
          </cell>
          <cell r="E329" t="str">
            <v>S.S.D.S. Mens Sana In Corpore Sano</v>
          </cell>
          <cell r="F329">
            <v>1988</v>
          </cell>
          <cell r="G329" t="str">
            <v>B-25 SENIORES MASCH.</v>
          </cell>
          <cell r="H329" t="str">
            <v>SI</v>
          </cell>
          <cell r="I329" t="str">
            <v>B-25 SENIORES MASCH.</v>
          </cell>
          <cell r="J329" t="str">
            <v>SI</v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str">
            <v>B-25 SENIORES MASCH.</v>
          </cell>
          <cell r="Q329" t="str">
            <v>B-25 SENIORES MASCH.</v>
          </cell>
          <cell r="R329" t="str">
            <v>RAGAZZI</v>
          </cell>
          <cell r="S329" t="str">
            <v>B-25 SENIORES MASCH.</v>
          </cell>
          <cell r="T329" t="str">
            <v>varlungo</v>
          </cell>
        </row>
        <row r="330">
          <cell r="A330">
            <v>328</v>
          </cell>
          <cell r="B330" t="str">
            <v>santucci marco</v>
          </cell>
          <cell r="C330" t="str">
            <v>M</v>
          </cell>
          <cell r="D330" t="str">
            <v>MENS SANA</v>
          </cell>
          <cell r="E330" t="str">
            <v>S.S.D.S. Mens Sana In Corpore Sano</v>
          </cell>
          <cell r="F330">
            <v>1975</v>
          </cell>
          <cell r="G330" t="str">
            <v>E-40 SENIORES MASCH.</v>
          </cell>
          <cell r="H330" t="str">
            <v>SI</v>
          </cell>
          <cell r="I330" t="str">
            <v>E-40 SENIORES MASCH.</v>
          </cell>
          <cell r="J330" t="str">
            <v>SI</v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str">
            <v>E-40 SENIORES MASCH.</v>
          </cell>
          <cell r="Q330" t="str">
            <v>D-35 SENIORES MASCH.</v>
          </cell>
          <cell r="R330" t="str">
            <v>RAGAZZI</v>
          </cell>
          <cell r="S330" t="str">
            <v>E-40 SENIORES MASCH.</v>
          </cell>
          <cell r="T330" t="str">
            <v>velletri</v>
          </cell>
        </row>
        <row r="331">
          <cell r="A331">
            <v>329</v>
          </cell>
          <cell r="B331" t="str">
            <v>torluccio luca</v>
          </cell>
          <cell r="C331" t="str">
            <v>M</v>
          </cell>
          <cell r="D331" t="str">
            <v>MENS SANA</v>
          </cell>
          <cell r="E331" t="str">
            <v>S.S.D.S. Mens Sana In Corpore Sano</v>
          </cell>
          <cell r="F331">
            <v>1989</v>
          </cell>
          <cell r="G331" t="str">
            <v>B-25 SENIORES MASCH.</v>
          </cell>
          <cell r="H331" t="str">
            <v>SI</v>
          </cell>
          <cell r="I331" t="str">
            <v>B-25 SENIORES MASCH.</v>
          </cell>
          <cell r="J331" t="str">
            <v>SI</v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str">
            <v>B-25 SENIORES MASCH.</v>
          </cell>
          <cell r="Q331" t="str">
            <v>B-25 SENIORES MASCH.</v>
          </cell>
          <cell r="R331" t="str">
            <v>RAGAZZI</v>
          </cell>
          <cell r="S331" t="str">
            <v>B-25 SENIORES MASCH.</v>
          </cell>
          <cell r="T331" t="str">
            <v>Vento</v>
          </cell>
        </row>
        <row r="332">
          <cell r="A332">
            <v>330</v>
          </cell>
          <cell r="B332" t="str">
            <v>ulivelli marco</v>
          </cell>
          <cell r="C332" t="str">
            <v>M</v>
          </cell>
          <cell r="D332" t="str">
            <v>MENS SANA</v>
          </cell>
          <cell r="E332" t="str">
            <v>S.S.D.S. Mens Sana In Corpore Sano</v>
          </cell>
          <cell r="F332">
            <v>1963</v>
          </cell>
          <cell r="G332" t="str">
            <v>G-50 VETERANI MASCH.</v>
          </cell>
          <cell r="H332" t="str">
            <v>SI</v>
          </cell>
          <cell r="I332" t="str">
            <v>G-50 VETERANI MASCH.</v>
          </cell>
          <cell r="J332" t="str">
            <v>SI</v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str">
            <v>G-50 VETERANI MASCH.</v>
          </cell>
          <cell r="Q332" t="str">
            <v>D-35 SENIORES MASCH.</v>
          </cell>
          <cell r="R332" t="str">
            <v>RAGAZZI</v>
          </cell>
          <cell r="S332" t="str">
            <v>G-50 VETERANI MASCH.</v>
          </cell>
          <cell r="T332" t="str">
            <v>vento mediceo</v>
          </cell>
        </row>
        <row r="333">
          <cell r="A333">
            <v>331</v>
          </cell>
          <cell r="B333" t="str">
            <v>volpi roberto</v>
          </cell>
          <cell r="C333" t="str">
            <v>M</v>
          </cell>
          <cell r="D333" t="str">
            <v>MENS SANA</v>
          </cell>
          <cell r="E333" t="str">
            <v>S.S.D.S. Mens Sana In Corpore Sano</v>
          </cell>
          <cell r="F333">
            <v>1973</v>
          </cell>
          <cell r="G333" t="str">
            <v>E-40 SENIORES MASCH.</v>
          </cell>
          <cell r="H333" t="str">
            <v>SI</v>
          </cell>
          <cell r="I333" t="str">
            <v>E-40 SENIORES MASCH.</v>
          </cell>
          <cell r="J333" t="str">
            <v>SI</v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str">
            <v>E-40 SENIORES MASCH.</v>
          </cell>
          <cell r="Q333" t="str">
            <v>D-35 SENIORES MASCH.</v>
          </cell>
          <cell r="R333" t="str">
            <v>RAGAZZI</v>
          </cell>
          <cell r="S333" t="str">
            <v>E-40 SENIORES MASCH.</v>
          </cell>
          <cell r="T333" t="str">
            <v>verdi</v>
          </cell>
        </row>
        <row r="334">
          <cell r="A334">
            <v>332</v>
          </cell>
          <cell r="B334" t="str">
            <v>zombardo andrea</v>
          </cell>
          <cell r="C334" t="str">
            <v>M</v>
          </cell>
          <cell r="D334" t="str">
            <v>MENS SANA</v>
          </cell>
          <cell r="E334" t="str">
            <v>S.S.D.S. Mens Sana In Corpore Sano</v>
          </cell>
          <cell r="F334">
            <v>1986</v>
          </cell>
          <cell r="G334" t="str">
            <v>C-30 SENIORES MASCH.</v>
          </cell>
          <cell r="H334" t="str">
            <v>SI</v>
          </cell>
          <cell r="I334" t="str">
            <v>C-30 SENIORES MASCH.</v>
          </cell>
          <cell r="J334" t="str">
            <v>SI</v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str">
            <v>C-30 SENIORES MASCH.</v>
          </cell>
          <cell r="Q334" t="str">
            <v>C-30 SENIORES MASCH.</v>
          </cell>
          <cell r="R334" t="str">
            <v>RAGAZZI</v>
          </cell>
          <cell r="S334" t="str">
            <v>C-30 SENIORES MASCH.</v>
          </cell>
          <cell r="T334" t="str">
            <v>versilia</v>
          </cell>
        </row>
        <row r="335">
          <cell r="A335">
            <v>333</v>
          </cell>
          <cell r="B335" t="str">
            <v>Malavolti Matteo</v>
          </cell>
          <cell r="C335" t="str">
            <v>M</v>
          </cell>
          <cell r="D335" t="str">
            <v>MENS SANA</v>
          </cell>
          <cell r="E335" t="str">
            <v>S.S.D.S. Mens Sana In Corpore Sano</v>
          </cell>
          <cell r="F335">
            <v>2005</v>
          </cell>
          <cell r="G335" t="str">
            <v>ESORDIENTI MASCH.</v>
          </cell>
          <cell r="H335" t="str">
            <v>SI</v>
          </cell>
          <cell r="I335" t="str">
            <v>ESORDIENTI MASCH.</v>
          </cell>
          <cell r="J335" t="str">
            <v>SI</v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ESORDIENTI FEMM.</v>
          </cell>
          <cell r="O335" t="str">
            <v>PULCINI FEMM.</v>
          </cell>
          <cell r="P335" t="str">
            <v>ESORDIENTI MASCH.</v>
          </cell>
          <cell r="Q335" t="str">
            <v>ESORDIENTI MASCH.</v>
          </cell>
          <cell r="R335" t="str">
            <v>ESORDIENTI MASCH.</v>
          </cell>
          <cell r="S335" t="str">
            <v>ESORDIENTI MASCH.</v>
          </cell>
          <cell r="T335" t="str">
            <v>veterinario</v>
          </cell>
        </row>
        <row r="336">
          <cell r="A336">
            <v>334</v>
          </cell>
          <cell r="B336" t="str">
            <v>MARCONI GIOVANNI</v>
          </cell>
          <cell r="C336" t="str">
            <v>M</v>
          </cell>
          <cell r="D336" t="str">
            <v>MPS</v>
          </cell>
          <cell r="E336" t="str">
            <v>C.R. Banca Monte dei Paschi di Siena</v>
          </cell>
          <cell r="F336">
            <v>2009</v>
          </cell>
          <cell r="G336" t="str">
            <v>PRIMI PASSI MASCH.</v>
          </cell>
          <cell r="H336" t="str">
            <v>SI</v>
          </cell>
          <cell r="I336" t="str">
            <v>PRIMI PASSI MASCH.</v>
          </cell>
          <cell r="J336" t="str">
            <v>SI</v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PRIMI PASSI FEMM.</v>
          </cell>
          <cell r="O336" t="str">
            <v>PRIMI PASSI FEMM.</v>
          </cell>
          <cell r="P336" t="str">
            <v>PRIMI PASSI MASCH.</v>
          </cell>
          <cell r="Q336" t="str">
            <v>PRIMI PASSI MASCH.</v>
          </cell>
          <cell r="R336" t="str">
            <v>PRIMI PASSI MASCH.</v>
          </cell>
          <cell r="S336" t="str">
            <v>PRIMI PASSI MASCH.</v>
          </cell>
          <cell r="T336" t="str">
            <v>vinci</v>
          </cell>
        </row>
        <row r="337">
          <cell r="A337">
            <v>335</v>
          </cell>
          <cell r="B337" t="str">
            <v>CAPPANNOLI TATIANA</v>
          </cell>
          <cell r="C337" t="str">
            <v>F</v>
          </cell>
          <cell r="D337" t="str">
            <v>MPS</v>
          </cell>
          <cell r="E337" t="str">
            <v>C.R. Banca Monte dei Paschi di Siena</v>
          </cell>
          <cell r="F337">
            <v>1961</v>
          </cell>
          <cell r="G337" t="str">
            <v>H-55 VETERANI FEMM.</v>
          </cell>
          <cell r="H337" t="str">
            <v>SI</v>
          </cell>
          <cell r="I337" t="str">
            <v>H-55 VETERANI FEMM.</v>
          </cell>
          <cell r="J337" t="str">
            <v>SI</v>
          </cell>
          <cell r="K337" t="str">
            <v>ITA</v>
          </cell>
          <cell r="L337">
            <v>0</v>
          </cell>
          <cell r="M337" t="str">
            <v>H-55 VETERANI FEMM.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H-55 VETERANI FEMM.</v>
          </cell>
          <cell r="T337" t="str">
            <v>vis cortona</v>
          </cell>
        </row>
        <row r="338">
          <cell r="A338">
            <v>336</v>
          </cell>
          <cell r="B338" t="str">
            <v>CAVALLARO GIOVAnBATTISTA</v>
          </cell>
          <cell r="C338" t="str">
            <v>M</v>
          </cell>
          <cell r="D338" t="str">
            <v>MPS</v>
          </cell>
          <cell r="E338" t="str">
            <v>C.R. Banca Monte dei Paschi di Siena</v>
          </cell>
          <cell r="F338">
            <v>1977</v>
          </cell>
          <cell r="G338" t="str">
            <v>D-35 SENIORES MASCH.</v>
          </cell>
          <cell r="H338" t="str">
            <v>SI</v>
          </cell>
          <cell r="I338" t="str">
            <v>D-35 SENIORES MASCH.</v>
          </cell>
          <cell r="J338" t="str">
            <v>SI</v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str">
            <v>D-35 SENIORES MASCH.</v>
          </cell>
          <cell r="Q338" t="str">
            <v>D-35 SENIORES MASCH.</v>
          </cell>
          <cell r="R338" t="str">
            <v>RAGAZZI</v>
          </cell>
          <cell r="S338" t="str">
            <v>D-35 SENIORES MASCH.</v>
          </cell>
          <cell r="T338" t="str">
            <v>volte</v>
          </cell>
        </row>
        <row r="339">
          <cell r="A339">
            <v>337</v>
          </cell>
          <cell r="B339" t="str">
            <v>CENNI MARCO</v>
          </cell>
          <cell r="C339" t="str">
            <v>M</v>
          </cell>
          <cell r="D339" t="str">
            <v>MPS</v>
          </cell>
          <cell r="E339" t="str">
            <v>C.R. Banca Monte dei Paschi di Siena</v>
          </cell>
          <cell r="F339">
            <v>1952</v>
          </cell>
          <cell r="G339" t="str">
            <v>I-60 VETERANI MASCH.</v>
          </cell>
          <cell r="H339" t="str">
            <v>SI</v>
          </cell>
          <cell r="I339" t="str">
            <v>I-60 VETERANI MASCH.</v>
          </cell>
          <cell r="J339" t="str">
            <v>SI</v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str">
            <v>I-60 VETERANI MASCH.</v>
          </cell>
          <cell r="Q339" t="str">
            <v>D-35 SENIORES MASCH.</v>
          </cell>
          <cell r="R339" t="str">
            <v>RAGAZZI</v>
          </cell>
          <cell r="S339" t="str">
            <v>I-60 VETERANI MASCH.</v>
          </cell>
          <cell r="T339" t="str">
            <v>volumnia</v>
          </cell>
        </row>
        <row r="340">
          <cell r="A340">
            <v>338</v>
          </cell>
          <cell r="B340" t="str">
            <v>LORENZINI GILBERTO</v>
          </cell>
          <cell r="C340" t="str">
            <v>M</v>
          </cell>
          <cell r="D340" t="str">
            <v>MPS</v>
          </cell>
          <cell r="E340" t="str">
            <v>C.R. Banca Monte dei Paschi di Siena</v>
          </cell>
          <cell r="F340">
            <v>1948</v>
          </cell>
          <cell r="G340" t="str">
            <v>L-65 VETERANI MASCH.</v>
          </cell>
          <cell r="H340" t="str">
            <v>SI</v>
          </cell>
          <cell r="I340" t="str">
            <v>L-65 VETERANI MASCH.</v>
          </cell>
          <cell r="J340" t="str">
            <v>SI</v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str">
            <v>L-65 VETERANI MASCH.</v>
          </cell>
          <cell r="Q340" t="str">
            <v>D-35 SENIORES MASCH.</v>
          </cell>
          <cell r="R340" t="str">
            <v>RAGAZZI</v>
          </cell>
          <cell r="S340" t="str">
            <v>L-65 VETERANI MASCH.</v>
          </cell>
          <cell r="T340" t="str">
            <v>vvf gr</v>
          </cell>
        </row>
        <row r="341">
          <cell r="A341">
            <v>339</v>
          </cell>
          <cell r="B341" t="str">
            <v>MARCONI FRANCESCO</v>
          </cell>
          <cell r="C341" t="str">
            <v>M</v>
          </cell>
          <cell r="D341" t="str">
            <v>MPS</v>
          </cell>
          <cell r="E341" t="str">
            <v>C.R. Banca Monte dei Paschi di Siena</v>
          </cell>
          <cell r="F341">
            <v>1974</v>
          </cell>
          <cell r="G341" t="str">
            <v>E-40 SENIORES MASCH.</v>
          </cell>
          <cell r="H341" t="str">
            <v>SI</v>
          </cell>
          <cell r="I341" t="str">
            <v>E-40 SENIORES MASCH.</v>
          </cell>
          <cell r="J341" t="str">
            <v>SI</v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str">
            <v>E-40 SENIORES MASCH.</v>
          </cell>
          <cell r="Q341" t="str">
            <v>D-35 SENIORES MASCH.</v>
          </cell>
          <cell r="R341" t="str">
            <v>RAGAZZI</v>
          </cell>
          <cell r="S341" t="str">
            <v>E-40 SENIORES MASCH.</v>
          </cell>
          <cell r="T341" t="str">
            <v>vvf lucca</v>
          </cell>
        </row>
        <row r="342">
          <cell r="A342">
            <v>340</v>
          </cell>
          <cell r="B342" t="str">
            <v>MONTEFIORI MARCO</v>
          </cell>
          <cell r="C342" t="str">
            <v>M</v>
          </cell>
          <cell r="D342" t="str">
            <v>MPS</v>
          </cell>
          <cell r="E342" t="str">
            <v>C.R. Banca Monte dei Paschi di Siena</v>
          </cell>
          <cell r="F342">
            <v>1961</v>
          </cell>
          <cell r="G342" t="str">
            <v>H-55 VETERANI MASCH.</v>
          </cell>
          <cell r="H342" t="str">
            <v>SI</v>
          </cell>
          <cell r="I342" t="str">
            <v>H-55 VETERANI MASCH.</v>
          </cell>
          <cell r="J342" t="str">
            <v>SI</v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str">
            <v>H-55 VETERANI MASCH.</v>
          </cell>
          <cell r="Q342" t="str">
            <v>D-35 SENIORES MASCH.</v>
          </cell>
          <cell r="R342" t="str">
            <v>RAGAZZI</v>
          </cell>
          <cell r="S342" t="str">
            <v>H-55 VETERANI MASCH.</v>
          </cell>
          <cell r="T342" t="str">
            <v>whirlpool</v>
          </cell>
        </row>
        <row r="343">
          <cell r="A343">
            <v>341</v>
          </cell>
          <cell r="B343" t="str">
            <v>MULINACCI PIETRO</v>
          </cell>
          <cell r="C343" t="str">
            <v>M</v>
          </cell>
          <cell r="D343" t="str">
            <v>MPS</v>
          </cell>
          <cell r="E343" t="str">
            <v>C.R. Banca Monte dei Paschi di Siena</v>
          </cell>
          <cell r="F343">
            <v>1977</v>
          </cell>
          <cell r="G343" t="str">
            <v>D-35 SENIORES MASCH.</v>
          </cell>
          <cell r="H343" t="str">
            <v>SI</v>
          </cell>
          <cell r="I343" t="str">
            <v>D-35 SENIORES MASCH.</v>
          </cell>
          <cell r="J343" t="str">
            <v>SI</v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str">
            <v>D-35 SENIORES MASCH.</v>
          </cell>
          <cell r="Q343" t="str">
            <v>D-35 SENIORES MASCH.</v>
          </cell>
          <cell r="R343" t="str">
            <v>RAGAZZI</v>
          </cell>
          <cell r="S343" t="str">
            <v>D-35 SENIORES MASCH.</v>
          </cell>
          <cell r="T343" t="str">
            <v>winner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Zero</v>
          </cell>
        </row>
        <row r="345">
          <cell r="A345">
            <v>343</v>
          </cell>
          <cell r="B345" t="str">
            <v>TANZINI SILVANO</v>
          </cell>
          <cell r="C345" t="str">
            <v>M</v>
          </cell>
          <cell r="D345" t="str">
            <v>MPS</v>
          </cell>
          <cell r="E345" t="str">
            <v>C.R. Banca Monte dei Paschi di Siena</v>
          </cell>
          <cell r="F345">
            <v>1967</v>
          </cell>
          <cell r="G345" t="str">
            <v>F-45 SENIORES MASCH.</v>
          </cell>
          <cell r="H345" t="str">
            <v>SI</v>
          </cell>
          <cell r="I345" t="str">
            <v>F-45 SENIORES MASCH.</v>
          </cell>
          <cell r="J345" t="str">
            <v>SI</v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str">
            <v>F-45 SENIORES MASCH.</v>
          </cell>
          <cell r="Q345" t="str">
            <v>D-35 SENIORES MASCH.</v>
          </cell>
          <cell r="R345" t="str">
            <v>RAGAZZI</v>
          </cell>
          <cell r="S345" t="str">
            <v>F-45 SENIORES MASCH.</v>
          </cell>
          <cell r="T345" t="str">
            <v>Montegrotto</v>
          </cell>
        </row>
        <row r="346">
          <cell r="A346">
            <v>344</v>
          </cell>
          <cell r="B346" t="str">
            <v>SCARPINI FABRIZIO</v>
          </cell>
          <cell r="C346" t="str">
            <v>M</v>
          </cell>
          <cell r="D346" t="str">
            <v>MPS</v>
          </cell>
          <cell r="E346" t="str">
            <v>C.R. Banca Monte dei Paschi di Siena</v>
          </cell>
          <cell r="F346">
            <v>1950</v>
          </cell>
          <cell r="G346" t="str">
            <v>L-65 VETERANI MASCH.</v>
          </cell>
          <cell r="H346" t="str">
            <v>SI</v>
          </cell>
          <cell r="I346" t="str">
            <v>L-65 VETERANI MASCH.</v>
          </cell>
          <cell r="J346" t="str">
            <v>SI</v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str">
            <v>L-65 VETERANI MASCH.</v>
          </cell>
          <cell r="Q346" t="str">
            <v>D-35 SENIORES MASCH.</v>
          </cell>
          <cell r="R346" t="str">
            <v>RAGAZZI</v>
          </cell>
          <cell r="S346" t="str">
            <v>L-65 VETERANI MASCH.</v>
          </cell>
          <cell r="T346" t="str">
            <v>Genova</v>
          </cell>
        </row>
        <row r="347">
          <cell r="A347">
            <v>345</v>
          </cell>
          <cell r="B347" t="str">
            <v>BROGI Erica</v>
          </cell>
          <cell r="C347" t="str">
            <v>F</v>
          </cell>
          <cell r="D347" t="str">
            <v>VALENTI</v>
          </cell>
          <cell r="E347" t="str">
            <v>A.S.D. G. Pod.  R. Valenti</v>
          </cell>
          <cell r="F347">
            <v>2006</v>
          </cell>
          <cell r="G347" t="str">
            <v>ESORDIENTI FEMM.</v>
          </cell>
          <cell r="H347" t="str">
            <v>SI</v>
          </cell>
          <cell r="I347" t="str">
            <v>ESORDIENTI FEMM.</v>
          </cell>
          <cell r="J347" t="str">
            <v>SI</v>
          </cell>
          <cell r="K347" t="str">
            <v>ITA</v>
          </cell>
          <cell r="L347">
            <v>0</v>
          </cell>
          <cell r="M347" t="str">
            <v>ESORDIENTI FEMM.</v>
          </cell>
          <cell r="N347" t="str">
            <v>ESORDIENTI FEMM.</v>
          </cell>
          <cell r="O347" t="str">
            <v>PULCINI FEMM.</v>
          </cell>
          <cell r="P347" t="b">
            <v>0</v>
          </cell>
          <cell r="Q347" t="str">
            <v>ESORDIENTI MASCH.</v>
          </cell>
          <cell r="R347" t="str">
            <v>ESORDIENTI MASCH.</v>
          </cell>
          <cell r="S347" t="str">
            <v>ESORDIENTI FEMM.</v>
          </cell>
          <cell r="T347" t="str">
            <v>Romani</v>
          </cell>
        </row>
        <row r="348">
          <cell r="A348">
            <v>346</v>
          </cell>
          <cell r="B348" t="str">
            <v>BROGI Viola</v>
          </cell>
          <cell r="C348" t="str">
            <v>F</v>
          </cell>
          <cell r="D348" t="str">
            <v>VALENTI</v>
          </cell>
          <cell r="E348" t="str">
            <v>A.S.D. G. Pod.  R. Valenti</v>
          </cell>
          <cell r="F348">
            <v>2004</v>
          </cell>
          <cell r="G348" t="str">
            <v>RAGAZZE</v>
          </cell>
          <cell r="H348" t="str">
            <v>SI</v>
          </cell>
          <cell r="I348" t="str">
            <v>RAGAZZE</v>
          </cell>
          <cell r="J348" t="str">
            <v>SI</v>
          </cell>
          <cell r="K348" t="str">
            <v>ITA</v>
          </cell>
          <cell r="L348">
            <v>0</v>
          </cell>
          <cell r="M348" t="str">
            <v>RAGAZZE</v>
          </cell>
          <cell r="N348" t="str">
            <v>RAGAZZE</v>
          </cell>
          <cell r="O348" t="str">
            <v>PULCINI FEMM.</v>
          </cell>
          <cell r="P348" t="b">
            <v>0</v>
          </cell>
          <cell r="Q348" t="str">
            <v>RAGAZZI</v>
          </cell>
          <cell r="R348" t="str">
            <v>RAGAZZI</v>
          </cell>
          <cell r="S348" t="str">
            <v>RAGAZZE</v>
          </cell>
          <cell r="T348" t="str">
            <v>Eur</v>
          </cell>
        </row>
        <row r="349">
          <cell r="A349">
            <v>347</v>
          </cell>
          <cell r="B349" t="str">
            <v>BANI Federico</v>
          </cell>
          <cell r="C349" t="str">
            <v>M</v>
          </cell>
          <cell r="D349" t="str">
            <v>VALENTI</v>
          </cell>
          <cell r="E349" t="str">
            <v>A.S.D. G. Pod.  R. Valenti</v>
          </cell>
          <cell r="F349">
            <v>1973</v>
          </cell>
          <cell r="G349" t="str">
            <v>E-40 SENIORES MASCH.</v>
          </cell>
          <cell r="H349" t="str">
            <v>SI</v>
          </cell>
          <cell r="I349" t="str">
            <v>E-40 SENIORES MASCH.</v>
          </cell>
          <cell r="J349" t="str">
            <v>SI</v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str">
            <v>E-40 SENIORES MASCH.</v>
          </cell>
          <cell r="Q349" t="str">
            <v>D-35 SENIORES MASCH.</v>
          </cell>
          <cell r="R349" t="str">
            <v>RAGAZZI</v>
          </cell>
          <cell r="S349" t="str">
            <v>E-40 SENIORES MASCH.</v>
          </cell>
          <cell r="T349" t="str">
            <v>sulina</v>
          </cell>
        </row>
        <row r="350">
          <cell r="A350">
            <v>348</v>
          </cell>
          <cell r="B350" t="str">
            <v>BETTI Guido</v>
          </cell>
          <cell r="C350" t="str">
            <v>M</v>
          </cell>
          <cell r="D350" t="str">
            <v>VALENTI</v>
          </cell>
          <cell r="E350" t="str">
            <v>A.S.D. G. Pod.  R. Valenti</v>
          </cell>
          <cell r="F350">
            <v>1982</v>
          </cell>
          <cell r="G350" t="str">
            <v>C-30 SENIORES MASCH.</v>
          </cell>
          <cell r="H350" t="str">
            <v>SI</v>
          </cell>
          <cell r="I350" t="str">
            <v>C-30 SENIORES MASCH.</v>
          </cell>
          <cell r="J350" t="str">
            <v>SI</v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str">
            <v>C-30 SENIORES MASCH.</v>
          </cell>
          <cell r="Q350" t="str">
            <v>C-30 SENIORES MASCH.</v>
          </cell>
          <cell r="R350" t="str">
            <v>RAGAZZI</v>
          </cell>
          <cell r="S350" t="str">
            <v>C-30 SENIORES MASCH.</v>
          </cell>
          <cell r="T350" t="str">
            <v>Lecce</v>
          </cell>
        </row>
        <row r="351">
          <cell r="A351">
            <v>349</v>
          </cell>
          <cell r="B351" t="str">
            <v>BIANCHI Lorenzo</v>
          </cell>
          <cell r="C351" t="str">
            <v>M</v>
          </cell>
          <cell r="D351" t="str">
            <v>VALENTI</v>
          </cell>
          <cell r="E351" t="str">
            <v>A.S.D. G. Pod.  R. Valenti</v>
          </cell>
          <cell r="F351">
            <v>1966</v>
          </cell>
          <cell r="G351" t="str">
            <v>G-50 VETERANI MASCH.</v>
          </cell>
          <cell r="H351" t="str">
            <v>SI</v>
          </cell>
          <cell r="I351" t="str">
            <v>G-50 VETERANI MASCH.</v>
          </cell>
          <cell r="J351" t="str">
            <v>SI</v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str">
            <v>G-50 VETERANI MASCH.</v>
          </cell>
          <cell r="Q351" t="str">
            <v>D-35 SENIORES MASCH.</v>
          </cell>
          <cell r="R351" t="str">
            <v>RAGAZZI</v>
          </cell>
          <cell r="S351" t="str">
            <v>G-50 VETERANI MASCH.</v>
          </cell>
          <cell r="T351" t="str">
            <v>Certaldo</v>
          </cell>
        </row>
        <row r="352">
          <cell r="A352">
            <v>350</v>
          </cell>
          <cell r="B352" t="str">
            <v>BRANDINI Mirko</v>
          </cell>
          <cell r="C352" t="str">
            <v>M</v>
          </cell>
          <cell r="D352" t="str">
            <v>VALENTI</v>
          </cell>
          <cell r="E352" t="str">
            <v>A.S.D. G. Pod.  R. Valenti</v>
          </cell>
          <cell r="F352">
            <v>1976</v>
          </cell>
          <cell r="G352" t="str">
            <v>E-40 SENIORES MASCH.</v>
          </cell>
          <cell r="H352" t="str">
            <v>SI</v>
          </cell>
          <cell r="I352" t="str">
            <v>E-40 SENIORES MASCH.</v>
          </cell>
          <cell r="J352" t="str">
            <v>SI</v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str">
            <v>E-40 SENIORES MASCH.</v>
          </cell>
          <cell r="Q352" t="str">
            <v>D-35 SENIORES MASCH.</v>
          </cell>
          <cell r="R352" t="str">
            <v>RAGAZZI</v>
          </cell>
          <cell r="S352" t="str">
            <v>E-40 SENIORES MASCH.</v>
          </cell>
          <cell r="T352" t="str">
            <v>Bernalda</v>
          </cell>
        </row>
        <row r="353">
          <cell r="A353">
            <v>351</v>
          </cell>
          <cell r="B353" t="str">
            <v>BROGI Fabio</v>
          </cell>
          <cell r="C353" t="str">
            <v>M</v>
          </cell>
          <cell r="D353" t="str">
            <v>VALENTI</v>
          </cell>
          <cell r="E353" t="str">
            <v>A.S.D. G. Pod.  R. Valenti</v>
          </cell>
          <cell r="F353">
            <v>1972</v>
          </cell>
          <cell r="G353" t="str">
            <v>E-40 SENIORES MASCH.</v>
          </cell>
          <cell r="H353" t="str">
            <v>SI</v>
          </cell>
          <cell r="I353" t="str">
            <v>E-40 SENIORES MASCH.</v>
          </cell>
          <cell r="J353" t="str">
            <v>SI</v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str">
            <v>E-40 SENIORES MASCH.</v>
          </cell>
          <cell r="Q353" t="str">
            <v>D-35 SENIORES MASCH.</v>
          </cell>
          <cell r="R353" t="str">
            <v>RAGAZZI</v>
          </cell>
          <cell r="S353" t="str">
            <v>E-40 SENIORES MASCH.</v>
          </cell>
          <cell r="T353" t="str">
            <v>Mont.</v>
          </cell>
        </row>
        <row r="354">
          <cell r="A354">
            <v>352</v>
          </cell>
          <cell r="B354" t="str">
            <v>BUTI Paola</v>
          </cell>
          <cell r="C354" t="str">
            <v>F</v>
          </cell>
          <cell r="D354" t="str">
            <v>VALENTI</v>
          </cell>
          <cell r="E354" t="str">
            <v>A.S.D. G. Pod.  R. Valenti</v>
          </cell>
          <cell r="F354">
            <v>1954</v>
          </cell>
          <cell r="G354" t="str">
            <v>I-60 VETERANI FEMM.</v>
          </cell>
          <cell r="H354" t="str">
            <v>SI</v>
          </cell>
          <cell r="I354" t="str">
            <v>I-60 VETERANI FEMM.</v>
          </cell>
          <cell r="J354" t="str">
            <v>SI</v>
          </cell>
          <cell r="K354" t="str">
            <v>ITA</v>
          </cell>
          <cell r="L354">
            <v>0</v>
          </cell>
          <cell r="M354" t="str">
            <v>I-60 VETERANI FEMM.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I-60 VETERANI FEMM.</v>
          </cell>
          <cell r="T354">
            <v>0</v>
          </cell>
        </row>
        <row r="355">
          <cell r="A355">
            <v>353</v>
          </cell>
          <cell r="B355" t="str">
            <v>CIAMBRIELLO Giovanni</v>
          </cell>
          <cell r="C355" t="str">
            <v>M</v>
          </cell>
          <cell r="D355" t="str">
            <v>VALENTI</v>
          </cell>
          <cell r="E355" t="str">
            <v>A.S.D. G. Pod.  R. Valenti</v>
          </cell>
          <cell r="F355">
            <v>1980</v>
          </cell>
          <cell r="G355" t="str">
            <v>D-35 SENIORES MASCH.</v>
          </cell>
          <cell r="H355" t="str">
            <v>SI</v>
          </cell>
          <cell r="I355" t="str">
            <v>D-35 SENIORES MASCH.</v>
          </cell>
          <cell r="J355" t="str">
            <v>SI</v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str">
            <v>D-35 SENIORES MASCH.</v>
          </cell>
          <cell r="Q355" t="str">
            <v>D-35 SENIORES MASCH.</v>
          </cell>
          <cell r="R355" t="str">
            <v>RAGAZZI</v>
          </cell>
          <cell r="S355" t="str">
            <v>D-35 SENIORES MASCH.</v>
          </cell>
          <cell r="T355">
            <v>0</v>
          </cell>
        </row>
        <row r="356">
          <cell r="A356">
            <v>354</v>
          </cell>
          <cell r="B356" t="str">
            <v>CINELLI Michele</v>
          </cell>
          <cell r="C356" t="str">
            <v>M</v>
          </cell>
          <cell r="D356" t="str">
            <v>VALENTI</v>
          </cell>
          <cell r="E356" t="str">
            <v>A.S.D. G. Pod.  R. Valenti</v>
          </cell>
          <cell r="F356">
            <v>1969</v>
          </cell>
          <cell r="G356" t="str">
            <v>F-45 SENIORES MASCH.</v>
          </cell>
          <cell r="H356" t="str">
            <v>SI</v>
          </cell>
          <cell r="I356" t="str">
            <v>F-45 SENIORES MASCH.</v>
          </cell>
          <cell r="J356" t="str">
            <v>SI</v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str">
            <v>F-45 SENIORES MASCH.</v>
          </cell>
          <cell r="Q356" t="str">
            <v>D-35 SENIORES MASCH.</v>
          </cell>
          <cell r="R356" t="str">
            <v>RAGAZZI</v>
          </cell>
          <cell r="S356" t="str">
            <v>F-45 SENIORES MASCH.</v>
          </cell>
          <cell r="T356">
            <v>0</v>
          </cell>
        </row>
        <row r="357">
          <cell r="A357">
            <v>355</v>
          </cell>
          <cell r="B357" t="str">
            <v>CRISTEL Carlo</v>
          </cell>
          <cell r="C357" t="str">
            <v>M</v>
          </cell>
          <cell r="D357" t="str">
            <v>VALENTI</v>
          </cell>
          <cell r="E357" t="str">
            <v>A.S.D. G. Pod.  R. Valenti</v>
          </cell>
          <cell r="F357">
            <v>1953</v>
          </cell>
          <cell r="G357" t="str">
            <v>I-60 VETERANI MASCH.</v>
          </cell>
          <cell r="H357" t="str">
            <v>SI</v>
          </cell>
          <cell r="I357" t="str">
            <v>I-60 VETERANI MASCH.</v>
          </cell>
          <cell r="J357" t="str">
            <v>SI</v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str">
            <v>I-60 VETERANI MASCH.</v>
          </cell>
          <cell r="Q357" t="str">
            <v>D-35 SENIORES MASCH.</v>
          </cell>
          <cell r="R357" t="str">
            <v>RAGAZZI</v>
          </cell>
          <cell r="S357" t="str">
            <v>I-60 VETERANI MASCH.</v>
          </cell>
          <cell r="T357">
            <v>0</v>
          </cell>
        </row>
        <row r="358">
          <cell r="A358">
            <v>356</v>
          </cell>
          <cell r="B358" t="str">
            <v>DONADIO Angelo</v>
          </cell>
          <cell r="C358" t="str">
            <v>M</v>
          </cell>
          <cell r="D358" t="str">
            <v>VALENTI</v>
          </cell>
          <cell r="E358" t="str">
            <v>A.S.D. G. Pod.  R. Valenti</v>
          </cell>
          <cell r="F358">
            <v>1971</v>
          </cell>
          <cell r="G358" t="str">
            <v>F-45 SENIORES MASCH.</v>
          </cell>
          <cell r="H358" t="str">
            <v>SI</v>
          </cell>
          <cell r="I358" t="str">
            <v>F-45 SENIORES MASCH.</v>
          </cell>
          <cell r="J358" t="str">
            <v>SI</v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str">
            <v>F-45 SENIORES MASCH.</v>
          </cell>
          <cell r="Q358" t="str">
            <v>D-35 SENIORES MASCH.</v>
          </cell>
          <cell r="R358" t="str">
            <v>RAGAZZI</v>
          </cell>
          <cell r="S358" t="str">
            <v>F-45 SENIORES MASCH.</v>
          </cell>
          <cell r="T358">
            <v>0</v>
          </cell>
        </row>
        <row r="359">
          <cell r="A359">
            <v>357</v>
          </cell>
          <cell r="B359" t="str">
            <v>FRANCH Ciro</v>
          </cell>
          <cell r="C359" t="str">
            <v>M</v>
          </cell>
          <cell r="D359" t="str">
            <v>VALENTI</v>
          </cell>
          <cell r="E359" t="str">
            <v>A.S.D. G. Pod.  R. Valenti</v>
          </cell>
          <cell r="F359">
            <v>1978</v>
          </cell>
          <cell r="G359" t="str">
            <v>D-35 SENIORES MASCH.</v>
          </cell>
          <cell r="H359" t="str">
            <v>SI</v>
          </cell>
          <cell r="I359" t="str">
            <v>D-35 SENIORES MASCH.</v>
          </cell>
          <cell r="J359" t="str">
            <v>SI</v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str">
            <v>D-35 SENIORES MASCH.</v>
          </cell>
          <cell r="Q359" t="str">
            <v>D-35 SENIORES MASCH.</v>
          </cell>
          <cell r="R359" t="str">
            <v>RAGAZZI</v>
          </cell>
          <cell r="S359" t="str">
            <v>D-35 SENIORES MASCH.</v>
          </cell>
          <cell r="T359">
            <v>0</v>
          </cell>
        </row>
        <row r="360">
          <cell r="A360">
            <v>358</v>
          </cell>
          <cell r="B360" t="str">
            <v>FRULLANTI Cesare</v>
          </cell>
          <cell r="C360" t="str">
            <v>M</v>
          </cell>
          <cell r="D360" t="str">
            <v>VALENTI</v>
          </cell>
          <cell r="E360" t="str">
            <v>A.S.D. G. Pod.  R. Valenti</v>
          </cell>
          <cell r="F360">
            <v>1980</v>
          </cell>
          <cell r="G360" t="str">
            <v>D-35 SENIORES MASCH.</v>
          </cell>
          <cell r="H360" t="str">
            <v>SI</v>
          </cell>
          <cell r="I360" t="str">
            <v>D-35 SENIORES MASCH.</v>
          </cell>
          <cell r="J360" t="str">
            <v>SI</v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str">
            <v>D-35 SENIORES MASCH.</v>
          </cell>
          <cell r="Q360" t="str">
            <v>D-35 SENIORES MASCH.</v>
          </cell>
          <cell r="R360" t="str">
            <v>RAGAZZI</v>
          </cell>
          <cell r="S360" t="str">
            <v>D-35 SENIORES MASCH.</v>
          </cell>
          <cell r="T360">
            <v>0</v>
          </cell>
        </row>
        <row r="361">
          <cell r="A361">
            <v>359</v>
          </cell>
          <cell r="B361" t="str">
            <v>FRULLANTI Enzo</v>
          </cell>
          <cell r="C361" t="str">
            <v>M</v>
          </cell>
          <cell r="D361" t="str">
            <v>VALENTI</v>
          </cell>
          <cell r="E361" t="str">
            <v>A.S.D. G. Pod.  R. Valenti</v>
          </cell>
          <cell r="F361">
            <v>1953</v>
          </cell>
          <cell r="G361" t="str">
            <v>I-60 VETERANI MASCH.</v>
          </cell>
          <cell r="H361" t="str">
            <v>SI</v>
          </cell>
          <cell r="I361" t="str">
            <v>I-60 VETERANI MASCH.</v>
          </cell>
          <cell r="J361" t="str">
            <v>SI</v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str">
            <v>I-60 VETERANI MASCH.</v>
          </cell>
          <cell r="Q361" t="str">
            <v>D-35 SENIORES MASCH.</v>
          </cell>
          <cell r="R361" t="str">
            <v>RAGAZZI</v>
          </cell>
          <cell r="S361" t="str">
            <v>I-60 VETERANI MASCH.</v>
          </cell>
          <cell r="T361">
            <v>0</v>
          </cell>
        </row>
        <row r="362">
          <cell r="A362">
            <v>360</v>
          </cell>
          <cell r="B362" t="str">
            <v>GALLORINI Giampaolo</v>
          </cell>
          <cell r="C362" t="str">
            <v>M</v>
          </cell>
          <cell r="D362" t="str">
            <v>VALENTI</v>
          </cell>
          <cell r="E362" t="str">
            <v>A.S.D. G. Pod.  R. Valenti</v>
          </cell>
          <cell r="F362">
            <v>1955</v>
          </cell>
          <cell r="G362" t="str">
            <v>I-60 VETERANI MASCH.</v>
          </cell>
          <cell r="H362" t="str">
            <v>SI</v>
          </cell>
          <cell r="I362" t="str">
            <v>I-60 VETERANI MASCH.</v>
          </cell>
          <cell r="J362" t="str">
            <v>SI</v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str">
            <v>I-60 VETERANI MASCH.</v>
          </cell>
          <cell r="Q362" t="str">
            <v>D-35 SENIORES MASCH.</v>
          </cell>
          <cell r="R362" t="str">
            <v>RAGAZZI</v>
          </cell>
          <cell r="S362" t="str">
            <v>I-60 VETERANI MASCH.</v>
          </cell>
          <cell r="T362">
            <v>0</v>
          </cell>
        </row>
        <row r="363">
          <cell r="A363">
            <v>361</v>
          </cell>
          <cell r="B363" t="str">
            <v>GORACCI Mario</v>
          </cell>
          <cell r="C363" t="str">
            <v>M</v>
          </cell>
          <cell r="D363" t="str">
            <v>VALENTI</v>
          </cell>
          <cell r="E363" t="str">
            <v>A.S.D. G. Pod.  R. Valenti</v>
          </cell>
          <cell r="F363">
            <v>1944</v>
          </cell>
          <cell r="G363" t="str">
            <v>M-70 VETERANI MASCH.</v>
          </cell>
          <cell r="H363" t="str">
            <v>SI</v>
          </cell>
          <cell r="I363" t="str">
            <v>M-70 VETERANI MASCH.</v>
          </cell>
          <cell r="J363" t="str">
            <v>SI</v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str">
            <v>M-70 VETERANI MASCH.</v>
          </cell>
          <cell r="Q363" t="str">
            <v>D-35 SENIORES MASCH.</v>
          </cell>
          <cell r="R363" t="str">
            <v>RAGAZZI</v>
          </cell>
          <cell r="S363" t="str">
            <v>M-70 VETERANI MASCH.</v>
          </cell>
          <cell r="T363">
            <v>0</v>
          </cell>
        </row>
        <row r="364">
          <cell r="A364">
            <v>362</v>
          </cell>
          <cell r="B364" t="str">
            <v>LO CONTE Ivan</v>
          </cell>
          <cell r="C364" t="str">
            <v>M</v>
          </cell>
          <cell r="D364" t="str">
            <v>VALENTI</v>
          </cell>
          <cell r="E364" t="str">
            <v>A.S.D. G. Pod.  R. Valenti</v>
          </cell>
          <cell r="F364">
            <v>1978</v>
          </cell>
          <cell r="G364" t="str">
            <v>D-35 SENIORES MASCH.</v>
          </cell>
          <cell r="H364" t="str">
            <v>SI</v>
          </cell>
          <cell r="I364" t="str">
            <v>D-35 SENIORES MASCH.</v>
          </cell>
          <cell r="J364" t="str">
            <v>SI</v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str">
            <v>D-35 SENIORES MASCH.</v>
          </cell>
          <cell r="Q364" t="str">
            <v>D-35 SENIORES MASCH.</v>
          </cell>
          <cell r="R364" t="str">
            <v>RAGAZZI</v>
          </cell>
          <cell r="S364" t="str">
            <v>D-35 SENIORES MASCH.</v>
          </cell>
          <cell r="T364">
            <v>0</v>
          </cell>
        </row>
        <row r="365">
          <cell r="A365">
            <v>363</v>
          </cell>
          <cell r="B365" t="str">
            <v>MARCOCCI Gianni</v>
          </cell>
          <cell r="C365" t="str">
            <v>M</v>
          </cell>
          <cell r="D365" t="str">
            <v>VALENTI</v>
          </cell>
          <cell r="E365" t="str">
            <v>A.S.D. G. Pod.  R. Valenti</v>
          </cell>
          <cell r="F365">
            <v>1967</v>
          </cell>
          <cell r="G365" t="str">
            <v>F-45 SENIORES MASCH.</v>
          </cell>
          <cell r="H365" t="str">
            <v>SI</v>
          </cell>
          <cell r="I365" t="str">
            <v>F-45 SENIORES MASCH.</v>
          </cell>
          <cell r="J365" t="str">
            <v>SI</v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str">
            <v>F-45 SENIORES MASCH.</v>
          </cell>
          <cell r="Q365" t="str">
            <v>D-35 SENIORES MASCH.</v>
          </cell>
          <cell r="R365" t="str">
            <v>RAGAZZI</v>
          </cell>
          <cell r="S365" t="str">
            <v>F-45 SENIORES MASCH.</v>
          </cell>
          <cell r="T365">
            <v>0</v>
          </cell>
        </row>
        <row r="366">
          <cell r="A366">
            <v>364</v>
          </cell>
          <cell r="B366" t="str">
            <v>MARTINELLI Alice</v>
          </cell>
          <cell r="C366" t="str">
            <v>F</v>
          </cell>
          <cell r="D366" t="str">
            <v>VALENTI</v>
          </cell>
          <cell r="E366" t="str">
            <v>A.S.D. G. Pod.  R. Valenti</v>
          </cell>
          <cell r="F366">
            <v>1972</v>
          </cell>
          <cell r="G366" t="str">
            <v>E-40 SENIORES FEMM.</v>
          </cell>
          <cell r="H366" t="str">
            <v>SI</v>
          </cell>
          <cell r="I366" t="str">
            <v>E-40 SENIORES FEMM.</v>
          </cell>
          <cell r="J366" t="str">
            <v>SI</v>
          </cell>
          <cell r="K366" t="str">
            <v>ITA</v>
          </cell>
          <cell r="L366">
            <v>0</v>
          </cell>
          <cell r="M366" t="str">
            <v>E-40 SENIORES FEMM.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E-40 SENIORES FEMM.</v>
          </cell>
          <cell r="T366">
            <v>0</v>
          </cell>
        </row>
        <row r="367">
          <cell r="A367">
            <v>365</v>
          </cell>
          <cell r="B367" t="str">
            <v>MARTINELLI Gabriella</v>
          </cell>
          <cell r="C367" t="str">
            <v>F</v>
          </cell>
          <cell r="D367" t="str">
            <v>VALENTI</v>
          </cell>
          <cell r="E367" t="str">
            <v>A.S.D. G. Pod.  R. Valenti</v>
          </cell>
          <cell r="F367">
            <v>1962</v>
          </cell>
          <cell r="G367" t="str">
            <v>G-50 VETERANI FEMM.</v>
          </cell>
          <cell r="H367" t="str">
            <v>SI</v>
          </cell>
          <cell r="I367" t="str">
            <v>G-50 VETERANI FEMM.</v>
          </cell>
          <cell r="J367" t="str">
            <v>SI</v>
          </cell>
          <cell r="K367" t="str">
            <v>ITA</v>
          </cell>
          <cell r="L367">
            <v>0</v>
          </cell>
          <cell r="M367" t="str">
            <v>G-50 VETERANI FEMM.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G-50 VETERANI FEMM.</v>
          </cell>
          <cell r="T367">
            <v>0</v>
          </cell>
        </row>
        <row r="368">
          <cell r="A368">
            <v>366</v>
          </cell>
          <cell r="B368" t="str">
            <v>MARTINELLI Lorenzo</v>
          </cell>
          <cell r="C368" t="str">
            <v>M</v>
          </cell>
          <cell r="D368" t="str">
            <v>VALENTI</v>
          </cell>
          <cell r="E368" t="str">
            <v>A.S.D. G. Pod.  R. Valenti</v>
          </cell>
          <cell r="F368">
            <v>1992</v>
          </cell>
          <cell r="G368" t="str">
            <v>A-20 SENIORES MASCH.</v>
          </cell>
          <cell r="H368" t="str">
            <v>SI</v>
          </cell>
          <cell r="I368" t="str">
            <v>A-20 SENIORES MASCH.</v>
          </cell>
          <cell r="J368" t="str">
            <v>SI</v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A-20 SENIORES FEMM.</v>
          </cell>
          <cell r="O368" t="str">
            <v>PULCINI FEMM.</v>
          </cell>
          <cell r="P368" t="str">
            <v>A-20 SENIORES MASCH.</v>
          </cell>
          <cell r="Q368" t="str">
            <v>A-20 SENIORES MASCH.</v>
          </cell>
          <cell r="R368" t="str">
            <v>RAGAZZI</v>
          </cell>
          <cell r="S368" t="str">
            <v>A-20 SENIORES MASCH.</v>
          </cell>
          <cell r="T368">
            <v>0</v>
          </cell>
        </row>
        <row r="369">
          <cell r="A369">
            <v>367</v>
          </cell>
          <cell r="B369" t="str">
            <v>MASSA Martina</v>
          </cell>
          <cell r="C369" t="str">
            <v>F</v>
          </cell>
          <cell r="D369" t="str">
            <v>VALENTI</v>
          </cell>
          <cell r="E369" t="str">
            <v>A.S.D. G. Pod.  R. Valenti</v>
          </cell>
          <cell r="F369">
            <v>1962</v>
          </cell>
          <cell r="G369" t="str">
            <v>G-50 VETERANI FEMM.</v>
          </cell>
          <cell r="H369" t="str">
            <v>SI</v>
          </cell>
          <cell r="I369" t="str">
            <v>G-50 VETERANI FEMM.</v>
          </cell>
          <cell r="J369" t="str">
            <v>SI</v>
          </cell>
          <cell r="K369" t="str">
            <v>ITA</v>
          </cell>
          <cell r="L369">
            <v>0</v>
          </cell>
          <cell r="M369" t="str">
            <v>G-50 VETERANI FEMM.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G-50 VETERANI FEMM.</v>
          </cell>
          <cell r="T369">
            <v>0</v>
          </cell>
        </row>
        <row r="370">
          <cell r="A370">
            <v>368</v>
          </cell>
          <cell r="B370" t="str">
            <v>MILANESCHI Daniele</v>
          </cell>
          <cell r="C370" t="str">
            <v>M</v>
          </cell>
          <cell r="D370" t="str">
            <v>VALENTI</v>
          </cell>
          <cell r="E370" t="str">
            <v>A.S.D. G. Pod.  R. Valenti</v>
          </cell>
          <cell r="F370">
            <v>1972</v>
          </cell>
          <cell r="G370" t="str">
            <v>E-40 SENIORES MASCH.</v>
          </cell>
          <cell r="H370" t="str">
            <v>SI</v>
          </cell>
          <cell r="I370" t="str">
            <v>E-40 SENIORES MASCH.</v>
          </cell>
          <cell r="J370" t="str">
            <v>SI</v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str">
            <v>E-40 SENIORES MASCH.</v>
          </cell>
          <cell r="Q370" t="str">
            <v>D-35 SENIORES MASCH.</v>
          </cell>
          <cell r="R370" t="str">
            <v>RAGAZZI</v>
          </cell>
          <cell r="S370" t="str">
            <v>E-40 SENIORES MASCH.</v>
          </cell>
          <cell r="T370">
            <v>0</v>
          </cell>
        </row>
        <row r="371">
          <cell r="A371">
            <v>369</v>
          </cell>
          <cell r="B371" t="str">
            <v>MUCCIARINI Massimo</v>
          </cell>
          <cell r="C371" t="str">
            <v>M</v>
          </cell>
          <cell r="D371" t="str">
            <v>VALENTI</v>
          </cell>
          <cell r="E371" t="str">
            <v>A.S.D. G. Pod.  R. Valenti</v>
          </cell>
          <cell r="F371">
            <v>1953</v>
          </cell>
          <cell r="G371" t="str">
            <v>I-60 VETERANI MASCH.</v>
          </cell>
          <cell r="H371" t="str">
            <v>SI</v>
          </cell>
          <cell r="I371" t="str">
            <v>I-60 VETERANI MASCH.</v>
          </cell>
          <cell r="J371" t="str">
            <v>SI</v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str">
            <v>I-60 VETERANI MASCH.</v>
          </cell>
          <cell r="Q371" t="str">
            <v>D-35 SENIORES MASCH.</v>
          </cell>
          <cell r="R371" t="str">
            <v>RAGAZZI</v>
          </cell>
          <cell r="S371" t="str">
            <v>I-60 VETERANI MASCH.</v>
          </cell>
          <cell r="T371">
            <v>0</v>
          </cell>
        </row>
        <row r="372">
          <cell r="A372">
            <v>370</v>
          </cell>
          <cell r="B372" t="str">
            <v>MUCCIARINI Simone</v>
          </cell>
          <cell r="C372" t="str">
            <v>M</v>
          </cell>
          <cell r="D372" t="str">
            <v>VALENTI</v>
          </cell>
          <cell r="E372" t="str">
            <v>A.S.D. G. Pod.  R. Valenti</v>
          </cell>
          <cell r="F372">
            <v>1980</v>
          </cell>
          <cell r="G372" t="str">
            <v>D-35 SENIORES MASCH.</v>
          </cell>
          <cell r="H372" t="str">
            <v>SI</v>
          </cell>
          <cell r="I372" t="str">
            <v>D-35 SENIORES MASCH.</v>
          </cell>
          <cell r="J372" t="str">
            <v>SI</v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str">
            <v>D-35 SENIORES MASCH.</v>
          </cell>
          <cell r="Q372" t="str">
            <v>D-35 SENIORES MASCH.</v>
          </cell>
          <cell r="R372" t="str">
            <v>RAGAZZI</v>
          </cell>
          <cell r="S372" t="str">
            <v>D-35 SENIORES MASCH.</v>
          </cell>
          <cell r="T372">
            <v>0</v>
          </cell>
        </row>
        <row r="373">
          <cell r="A373">
            <v>371</v>
          </cell>
          <cell r="B373" t="str">
            <v>NISTRI Federico</v>
          </cell>
          <cell r="C373" t="str">
            <v>M</v>
          </cell>
          <cell r="D373" t="str">
            <v>VALENTI</v>
          </cell>
          <cell r="E373" t="str">
            <v>A.S.D. G. Pod.  R. Valenti</v>
          </cell>
          <cell r="F373">
            <v>1989</v>
          </cell>
          <cell r="G373" t="str">
            <v>B-25 SENIORES MASCH.</v>
          </cell>
          <cell r="H373" t="str">
            <v>SI</v>
          </cell>
          <cell r="I373" t="str">
            <v>B-25 SENIORES MASCH.</v>
          </cell>
          <cell r="J373" t="str">
            <v>SI</v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str">
            <v>B-25 SENIORES MASCH.</v>
          </cell>
          <cell r="Q373" t="str">
            <v>B-25 SENIORES MASCH.</v>
          </cell>
          <cell r="R373" t="str">
            <v>RAGAZZI</v>
          </cell>
          <cell r="S373" t="str">
            <v>B-25 SENIORES MASCH.</v>
          </cell>
          <cell r="T373">
            <v>0</v>
          </cell>
        </row>
        <row r="374">
          <cell r="A374">
            <v>372</v>
          </cell>
          <cell r="B374" t="str">
            <v>ONICEAG Loredana</v>
          </cell>
          <cell r="C374" t="str">
            <v>F</v>
          </cell>
          <cell r="D374" t="str">
            <v>VALENTI</v>
          </cell>
          <cell r="E374" t="str">
            <v>A.S.D. G. Pod.  R. Valenti</v>
          </cell>
          <cell r="F374">
            <v>1989</v>
          </cell>
          <cell r="G374" t="str">
            <v>B-25 SENIORES FEMM.</v>
          </cell>
          <cell r="H374" t="str">
            <v>SI</v>
          </cell>
          <cell r="I374" t="str">
            <v>B-25 SENIORES FEMM.</v>
          </cell>
          <cell r="J374" t="str">
            <v>SI</v>
          </cell>
          <cell r="K374" t="str">
            <v>ITA</v>
          </cell>
          <cell r="L374">
            <v>0</v>
          </cell>
          <cell r="M374" t="str">
            <v>B-25 SENIORES FEMM.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B-25 SENIORES MASCH.</v>
          </cell>
          <cell r="R374" t="str">
            <v>RAGAZZI</v>
          </cell>
          <cell r="S374" t="str">
            <v>B-25 SENIORES FEMM.</v>
          </cell>
          <cell r="T374">
            <v>0</v>
          </cell>
        </row>
        <row r="375">
          <cell r="A375">
            <v>373</v>
          </cell>
          <cell r="B375" t="str">
            <v>PANCINI Maria Laura</v>
          </cell>
          <cell r="C375" t="str">
            <v>F</v>
          </cell>
          <cell r="D375" t="str">
            <v>VALENTI</v>
          </cell>
          <cell r="E375" t="str">
            <v>A.S.D. G. Pod.  R. Valenti</v>
          </cell>
          <cell r="F375">
            <v>1995</v>
          </cell>
          <cell r="G375" t="str">
            <v>A-20 SENIORES FEMM.</v>
          </cell>
          <cell r="H375" t="str">
            <v>SI</v>
          </cell>
          <cell r="I375" t="str">
            <v>A-20 SENIORES FEMM.</v>
          </cell>
          <cell r="J375" t="str">
            <v>SI</v>
          </cell>
          <cell r="K375" t="str">
            <v>ITA</v>
          </cell>
          <cell r="L375">
            <v>0</v>
          </cell>
          <cell r="M375" t="str">
            <v>A-20 SENIORES FEMM.</v>
          </cell>
          <cell r="N375" t="str">
            <v>A-20 SENIORES FEMM.</v>
          </cell>
          <cell r="O375" t="str">
            <v>PULCINI FEMM.</v>
          </cell>
          <cell r="P375" t="b">
            <v>0</v>
          </cell>
          <cell r="Q375" t="str">
            <v>A-20 SENIORES MASCH.</v>
          </cell>
          <cell r="R375" t="str">
            <v>RAGAZZI</v>
          </cell>
          <cell r="S375" t="str">
            <v>A-20 SENIORES FEMM.</v>
          </cell>
          <cell r="T375">
            <v>0</v>
          </cell>
        </row>
        <row r="376">
          <cell r="A376">
            <v>374</v>
          </cell>
          <cell r="B376" t="str">
            <v>POSSUMATO Luciano</v>
          </cell>
          <cell r="C376" t="str">
            <v>M</v>
          </cell>
          <cell r="D376" t="str">
            <v>VALENTI</v>
          </cell>
          <cell r="E376" t="str">
            <v>A.S.D. G. Pod.  R. Valenti</v>
          </cell>
          <cell r="F376">
            <v>1967</v>
          </cell>
          <cell r="G376" t="str">
            <v>F-45 SENIORES MASCH.</v>
          </cell>
          <cell r="H376" t="str">
            <v>SI</v>
          </cell>
          <cell r="I376" t="str">
            <v>F-45 SENIORES MASCH.</v>
          </cell>
          <cell r="J376" t="str">
            <v>SI</v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str">
            <v>F-45 SENIORES MASCH.</v>
          </cell>
          <cell r="Q376" t="str">
            <v>D-35 SENIORES MASCH.</v>
          </cell>
          <cell r="R376" t="str">
            <v>RAGAZZI</v>
          </cell>
          <cell r="S376" t="str">
            <v>F-45 SENIORES MASCH.</v>
          </cell>
          <cell r="T376">
            <v>0</v>
          </cell>
        </row>
        <row r="377">
          <cell r="A377">
            <v>375</v>
          </cell>
          <cell r="B377" t="str">
            <v>PROSA Giorgio</v>
          </cell>
          <cell r="C377" t="str">
            <v>M</v>
          </cell>
          <cell r="D377" t="str">
            <v>VALENTI</v>
          </cell>
          <cell r="E377" t="str">
            <v>A.S.D. G. Pod.  R. Valenti</v>
          </cell>
          <cell r="F377">
            <v>1980</v>
          </cell>
          <cell r="G377" t="str">
            <v>D-35 SENIORES MASCH.</v>
          </cell>
          <cell r="H377" t="str">
            <v>SI</v>
          </cell>
          <cell r="I377" t="str">
            <v>D-35 SENIORES MASCH.</v>
          </cell>
          <cell r="J377" t="str">
            <v>SI</v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str">
            <v>D-35 SENIORES MASCH.</v>
          </cell>
          <cell r="Q377" t="str">
            <v>D-35 SENIORES MASCH.</v>
          </cell>
          <cell r="R377" t="str">
            <v>RAGAZZI</v>
          </cell>
          <cell r="S377" t="str">
            <v>D-35 SENIORES MASCH.</v>
          </cell>
          <cell r="T377">
            <v>0</v>
          </cell>
        </row>
        <row r="378">
          <cell r="A378">
            <v>376</v>
          </cell>
          <cell r="B378" t="str">
            <v>ROCCHI Alessandro</v>
          </cell>
          <cell r="C378" t="str">
            <v>M</v>
          </cell>
          <cell r="D378" t="str">
            <v>VALENTI</v>
          </cell>
          <cell r="E378" t="str">
            <v>A.S.D. G. Pod.  R. Valenti</v>
          </cell>
          <cell r="F378">
            <v>1982</v>
          </cell>
          <cell r="G378" t="str">
            <v>C-30 SENIORES MASCH.</v>
          </cell>
          <cell r="H378" t="str">
            <v>SI</v>
          </cell>
          <cell r="I378" t="str">
            <v>C-30 SENIORES MASCH.</v>
          </cell>
          <cell r="J378" t="str">
            <v>SI</v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str">
            <v>C-30 SENIORES MASCH.</v>
          </cell>
          <cell r="Q378" t="str">
            <v>C-30 SENIORES MASCH.</v>
          </cell>
          <cell r="R378" t="str">
            <v>RAGAZZI</v>
          </cell>
          <cell r="S378" t="str">
            <v>C-30 SENIORES MASCH.</v>
          </cell>
          <cell r="T378">
            <v>0</v>
          </cell>
        </row>
        <row r="379">
          <cell r="A379">
            <v>377</v>
          </cell>
          <cell r="B379" t="str">
            <v>SERLUCA Andrea</v>
          </cell>
          <cell r="C379" t="str">
            <v>M</v>
          </cell>
          <cell r="D379" t="str">
            <v>VALENTI</v>
          </cell>
          <cell r="E379" t="str">
            <v>A.S.D. G. Pod.  R. Valenti</v>
          </cell>
          <cell r="F379">
            <v>1976</v>
          </cell>
          <cell r="G379" t="str">
            <v>E-40 SENIORES MASCH.</v>
          </cell>
          <cell r="H379" t="str">
            <v>SI</v>
          </cell>
          <cell r="I379" t="str">
            <v>E-40 SENIORES MASCH.</v>
          </cell>
          <cell r="J379" t="str">
            <v>SI</v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str">
            <v>E-40 SENIORES MASCH.</v>
          </cell>
          <cell r="Q379" t="str">
            <v>D-35 SENIORES MASCH.</v>
          </cell>
          <cell r="R379" t="str">
            <v>RAGAZZI</v>
          </cell>
          <cell r="S379" t="str">
            <v>E-40 SENIORES MASCH.</v>
          </cell>
          <cell r="T379">
            <v>0</v>
          </cell>
        </row>
        <row r="380">
          <cell r="A380">
            <v>378</v>
          </cell>
          <cell r="B380" t="str">
            <v>SESTINI Arabella</v>
          </cell>
          <cell r="C380" t="str">
            <v>F</v>
          </cell>
          <cell r="D380" t="str">
            <v>VALENTI</v>
          </cell>
          <cell r="E380" t="str">
            <v>A.S.D. G. Pod.  R. Valenti</v>
          </cell>
          <cell r="F380">
            <v>1966</v>
          </cell>
          <cell r="G380" t="str">
            <v>G-50 VETERANI FEMM.</v>
          </cell>
          <cell r="H380" t="str">
            <v>SI</v>
          </cell>
          <cell r="I380" t="str">
            <v>G-50 VETERANI FEMM.</v>
          </cell>
          <cell r="J380" t="str">
            <v>SI</v>
          </cell>
          <cell r="K380" t="str">
            <v>ITA</v>
          </cell>
          <cell r="L380">
            <v>0</v>
          </cell>
          <cell r="M380" t="str">
            <v>G-50 VETERANI FEMM.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G-50 VETERANI FEMM.</v>
          </cell>
          <cell r="T380">
            <v>0</v>
          </cell>
        </row>
        <row r="381">
          <cell r="A381">
            <v>379</v>
          </cell>
          <cell r="B381" t="str">
            <v>BUSCIOLANO SANDRO</v>
          </cell>
          <cell r="C381" t="str">
            <v>M</v>
          </cell>
          <cell r="D381" t="str">
            <v>SAN GIMIGNANO</v>
          </cell>
          <cell r="E381" t="str">
            <v>Ass.Polisportiva Dil.S.Gimignano</v>
          </cell>
          <cell r="F381">
            <v>1970</v>
          </cell>
          <cell r="G381" t="str">
            <v>F-45 SENIORES MASCH.</v>
          </cell>
          <cell r="H381" t="str">
            <v>SI</v>
          </cell>
          <cell r="I381" t="str">
            <v>F-45 SENIORES MASCH.</v>
          </cell>
          <cell r="J381" t="str">
            <v>SI</v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str">
            <v>F-45 SENIORES MASCH.</v>
          </cell>
          <cell r="Q381" t="str">
            <v>D-35 SENIORES MASCH.</v>
          </cell>
          <cell r="R381" t="str">
            <v>RAGAZZI</v>
          </cell>
          <cell r="S381" t="str">
            <v>F-45 SENIORES MASCH.</v>
          </cell>
          <cell r="T381">
            <v>0</v>
          </cell>
        </row>
        <row r="382">
          <cell r="A382">
            <v>380</v>
          </cell>
          <cell r="B382" t="str">
            <v>BOTARELLI NICOLA</v>
          </cell>
          <cell r="C382" t="str">
            <v>M</v>
          </cell>
          <cell r="D382" t="str">
            <v>VENTO</v>
          </cell>
          <cell r="E382" t="str">
            <v>C.S. Olimpia Poggio Al Vento A.S.D.</v>
          </cell>
          <cell r="F382">
            <v>1972</v>
          </cell>
          <cell r="G382" t="str">
            <v>E-40 SENIORES MASCH.</v>
          </cell>
          <cell r="H382" t="str">
            <v>SI</v>
          </cell>
          <cell r="I382" t="str">
            <v>E-40 SENIORES MASCH.</v>
          </cell>
          <cell r="J382" t="str">
            <v>SI</v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str">
            <v>E-40 SENIORES MASCH.</v>
          </cell>
          <cell r="Q382" t="str">
            <v>D-35 SENIORES MASCH.</v>
          </cell>
          <cell r="R382" t="str">
            <v>RAGAZZI</v>
          </cell>
          <cell r="S382" t="str">
            <v>E-40 SENIORES MASCH.</v>
          </cell>
          <cell r="T382">
            <v>0</v>
          </cell>
        </row>
        <row r="383">
          <cell r="A383">
            <v>381</v>
          </cell>
          <cell r="B383" t="str">
            <v>MARTINI MARCO</v>
          </cell>
          <cell r="C383" t="str">
            <v>M</v>
          </cell>
          <cell r="D383" t="str">
            <v>SIENARU</v>
          </cell>
          <cell r="E383" t="str">
            <v>A.S.D. Sienarunners</v>
          </cell>
          <cell r="F383">
            <v>1973</v>
          </cell>
          <cell r="G383" t="str">
            <v>E-40 SENIORES MASCH.</v>
          </cell>
          <cell r="H383" t="str">
            <v>SI</v>
          </cell>
          <cell r="I383" t="str">
            <v>E-40 SENIORES MASCH.</v>
          </cell>
          <cell r="J383" t="str">
            <v>SI</v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str">
            <v>E-40 SENIORES MASCH.</v>
          </cell>
          <cell r="Q383" t="str">
            <v>D-35 SENIORES MASCH.</v>
          </cell>
          <cell r="R383" t="str">
            <v>RAGAZZI</v>
          </cell>
          <cell r="S383" t="str">
            <v>E-40 SENIORES MASCH.</v>
          </cell>
          <cell r="T383">
            <v>0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>
            <v>0</v>
          </cell>
        </row>
        <row r="385">
          <cell r="A385">
            <v>383</v>
          </cell>
          <cell r="B385" t="str">
            <v>Marzocchi Silva</v>
          </cell>
          <cell r="C385" t="str">
            <v>F</v>
          </cell>
          <cell r="D385" t="str">
            <v>ANCELLE</v>
          </cell>
          <cell r="E385" t="str">
            <v>A.S.D.Le Ancelle</v>
          </cell>
          <cell r="F385">
            <v>1964</v>
          </cell>
          <cell r="G385" t="str">
            <v>G-50 VETERANI FEMM.</v>
          </cell>
          <cell r="H385" t="str">
            <v>SI</v>
          </cell>
          <cell r="I385" t="str">
            <v>G-50 VETERANI FEMM.</v>
          </cell>
          <cell r="J385" t="str">
            <v>SI</v>
          </cell>
          <cell r="K385" t="str">
            <v>ITA</v>
          </cell>
          <cell r="L385">
            <v>0</v>
          </cell>
          <cell r="M385" t="str">
            <v>G-50 VETERANI FEMM.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G-50 VETERANI FEMM.</v>
          </cell>
          <cell r="T385">
            <v>0</v>
          </cell>
        </row>
        <row r="386">
          <cell r="A386">
            <v>384</v>
          </cell>
          <cell r="B386" t="str">
            <v>Perugini Federica</v>
          </cell>
          <cell r="C386" t="str">
            <v>F</v>
          </cell>
          <cell r="D386" t="str">
            <v>ANCELLE</v>
          </cell>
          <cell r="E386" t="str">
            <v>A.S.D.Le Ancelle</v>
          </cell>
          <cell r="F386">
            <v>1979</v>
          </cell>
          <cell r="G386" t="str">
            <v>D-35 SENIORES FEMM.</v>
          </cell>
          <cell r="H386" t="str">
            <v>SI</v>
          </cell>
          <cell r="I386" t="str">
            <v>D-35 SENIORES FEMM.</v>
          </cell>
          <cell r="J386" t="str">
            <v>SI</v>
          </cell>
          <cell r="K386" t="str">
            <v>ITA</v>
          </cell>
          <cell r="L386">
            <v>0</v>
          </cell>
          <cell r="M386" t="str">
            <v>D-35 SENIORES FEMM.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D-35 SENIORES FEMM.</v>
          </cell>
          <cell r="T386">
            <v>0</v>
          </cell>
        </row>
        <row r="387">
          <cell r="A387">
            <v>385</v>
          </cell>
          <cell r="B387" t="str">
            <v>Testella Simone</v>
          </cell>
          <cell r="C387" t="str">
            <v>M</v>
          </cell>
          <cell r="D387" t="str">
            <v>ANCELLE</v>
          </cell>
          <cell r="E387" t="str">
            <v>A.S.D.Le Ancelle</v>
          </cell>
          <cell r="F387">
            <v>1977</v>
          </cell>
          <cell r="G387" t="str">
            <v>D-35 SENIORES MASCH.</v>
          </cell>
          <cell r="H387" t="str">
            <v>SI</v>
          </cell>
          <cell r="I387" t="str">
            <v>D-35 SENIORES MASCH.</v>
          </cell>
          <cell r="J387" t="str">
            <v>SI</v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str">
            <v>D-35 SENIORES MASCH.</v>
          </cell>
          <cell r="Q387" t="str">
            <v>D-35 SENIORES MASCH.</v>
          </cell>
          <cell r="R387" t="str">
            <v>RAGAZZI</v>
          </cell>
          <cell r="S387" t="str">
            <v>D-35 SENIORES MASCH.</v>
          </cell>
          <cell r="T387">
            <v>0</v>
          </cell>
        </row>
        <row r="388">
          <cell r="A388">
            <v>386</v>
          </cell>
          <cell r="B388" t="str">
            <v>Olivieri Gianluca</v>
          </cell>
          <cell r="C388" t="str">
            <v>M</v>
          </cell>
          <cell r="D388" t="str">
            <v>ANCELLE</v>
          </cell>
          <cell r="E388" t="str">
            <v>A.S.D.Le Ancelle</v>
          </cell>
          <cell r="F388">
            <v>1969</v>
          </cell>
          <cell r="G388" t="str">
            <v>F-45 SENIORES MASCH.</v>
          </cell>
          <cell r="H388" t="str">
            <v>SI</v>
          </cell>
          <cell r="I388" t="str">
            <v>F-45 SENIORES MASCH.</v>
          </cell>
          <cell r="J388" t="str">
            <v>SI</v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str">
            <v>F-45 SENIORES MASCH.</v>
          </cell>
          <cell r="Q388" t="str">
            <v>D-35 SENIORES MASCH.</v>
          </cell>
          <cell r="R388" t="str">
            <v>RAGAZZI</v>
          </cell>
          <cell r="S388" t="str">
            <v>F-45 SENIORES MASCH.</v>
          </cell>
          <cell r="T388">
            <v>0</v>
          </cell>
        </row>
        <row r="389">
          <cell r="A389">
            <v>387</v>
          </cell>
          <cell r="B389" t="str">
            <v>Avellis Vincenzo</v>
          </cell>
          <cell r="C389" t="str">
            <v>M</v>
          </cell>
          <cell r="D389" t="str">
            <v>ANCELLE</v>
          </cell>
          <cell r="E389" t="str">
            <v>A.S.D.Le Ancelle</v>
          </cell>
          <cell r="F389">
            <v>1969</v>
          </cell>
          <cell r="G389" t="str">
            <v>F-45 SENIORES MASCH.</v>
          </cell>
          <cell r="H389" t="str">
            <v>SI</v>
          </cell>
          <cell r="I389" t="str">
            <v>F-45 SENIORES MASCH.</v>
          </cell>
          <cell r="J389" t="str">
            <v>SI</v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str">
            <v>F-45 SENIORES MASCH.</v>
          </cell>
          <cell r="Q389" t="str">
            <v>D-35 SENIORES MASCH.</v>
          </cell>
          <cell r="R389" t="str">
            <v>RAGAZZI</v>
          </cell>
          <cell r="S389" t="str">
            <v>F-45 SENIORES MASCH.</v>
          </cell>
          <cell r="T389">
            <v>0</v>
          </cell>
        </row>
        <row r="390">
          <cell r="A390">
            <v>388</v>
          </cell>
          <cell r="B390" t="str">
            <v>Bacci Filippo</v>
          </cell>
          <cell r="C390" t="str">
            <v>M</v>
          </cell>
          <cell r="D390" t="str">
            <v>ANCELLE</v>
          </cell>
          <cell r="E390" t="str">
            <v>A.S.D.Le Ancelle</v>
          </cell>
          <cell r="F390">
            <v>1972</v>
          </cell>
          <cell r="G390" t="str">
            <v>E-40 SENIORES MASCH.</v>
          </cell>
          <cell r="H390" t="str">
            <v>SI</v>
          </cell>
          <cell r="I390" t="str">
            <v>E-40 SENIORES MASCH.</v>
          </cell>
          <cell r="J390" t="str">
            <v>SI</v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str">
            <v>E-40 SENIORES MASCH.</v>
          </cell>
          <cell r="Q390" t="str">
            <v>D-35 SENIORES MASCH.</v>
          </cell>
          <cell r="R390" t="str">
            <v>RAGAZZI</v>
          </cell>
          <cell r="S390" t="str">
            <v>E-40 SENIORES MASCH.</v>
          </cell>
          <cell r="T390">
            <v>0</v>
          </cell>
        </row>
        <row r="391">
          <cell r="A391">
            <v>389</v>
          </cell>
          <cell r="B391" t="str">
            <v>Capezzuoli Luciano</v>
          </cell>
          <cell r="C391" t="str">
            <v>M</v>
          </cell>
          <cell r="D391" t="str">
            <v>ANCELLE</v>
          </cell>
          <cell r="E391" t="str">
            <v>A.S.D.Le Ancelle</v>
          </cell>
          <cell r="F391">
            <v>1963</v>
          </cell>
          <cell r="G391" t="str">
            <v>G-50 VETERANI MASCH.</v>
          </cell>
          <cell r="H391" t="str">
            <v>SI</v>
          </cell>
          <cell r="I391" t="str">
            <v>G-50 VETERANI MASCH.</v>
          </cell>
          <cell r="J391" t="str">
            <v>SI</v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str">
            <v>G-50 VETERANI MASCH.</v>
          </cell>
          <cell r="Q391" t="str">
            <v>D-35 SENIORES MASCH.</v>
          </cell>
          <cell r="R391" t="str">
            <v>RAGAZZI</v>
          </cell>
          <cell r="S391" t="str">
            <v>G-50 VETERANI MASCH.</v>
          </cell>
          <cell r="T391">
            <v>0</v>
          </cell>
        </row>
        <row r="392">
          <cell r="A392">
            <v>390</v>
          </cell>
          <cell r="B392" t="str">
            <v>Bonifacio Andrea</v>
          </cell>
          <cell r="C392" t="str">
            <v>M</v>
          </cell>
          <cell r="D392" t="str">
            <v>ANCELLE</v>
          </cell>
          <cell r="E392" t="str">
            <v>A.S.D.Le Ancelle</v>
          </cell>
          <cell r="F392">
            <v>1965</v>
          </cell>
          <cell r="G392" t="str">
            <v>G-50 VETERANI MASCH.</v>
          </cell>
          <cell r="H392" t="str">
            <v>SI</v>
          </cell>
          <cell r="I392" t="str">
            <v>G-50 VETERANI MASCH.</v>
          </cell>
          <cell r="J392" t="str">
            <v>SI</v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str">
            <v>G-50 VETERANI MASCH.</v>
          </cell>
          <cell r="Q392" t="str">
            <v>D-35 SENIORES MASCH.</v>
          </cell>
          <cell r="R392" t="str">
            <v>RAGAZZI</v>
          </cell>
          <cell r="S392" t="str">
            <v>G-50 VETERANI MASCH.</v>
          </cell>
          <cell r="T392">
            <v>0</v>
          </cell>
        </row>
        <row r="393">
          <cell r="A393">
            <v>391</v>
          </cell>
          <cell r="B393" t="str">
            <v>Beninati Gerlando</v>
          </cell>
          <cell r="C393" t="str">
            <v>M</v>
          </cell>
          <cell r="D393" t="str">
            <v>ANCELLE</v>
          </cell>
          <cell r="E393" t="str">
            <v>A.S.D.Le Ancelle</v>
          </cell>
          <cell r="F393">
            <v>1963</v>
          </cell>
          <cell r="G393" t="str">
            <v>G-50 VETERANI MASCH.</v>
          </cell>
          <cell r="H393" t="str">
            <v>SI</v>
          </cell>
          <cell r="I393" t="str">
            <v>G-50 VETERANI MASCH.</v>
          </cell>
          <cell r="J393" t="str">
            <v>SI</v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str">
            <v>G-50 VETERANI MASCH.</v>
          </cell>
          <cell r="Q393" t="str">
            <v>D-35 SENIORES MASCH.</v>
          </cell>
          <cell r="R393" t="str">
            <v>RAGAZZI</v>
          </cell>
          <cell r="S393" t="str">
            <v>G-50 VETERANI MASCH.</v>
          </cell>
          <cell r="T393">
            <v>0</v>
          </cell>
        </row>
        <row r="394">
          <cell r="A394">
            <v>392</v>
          </cell>
          <cell r="B394" t="str">
            <v>BRUNELLI CECILIA</v>
          </cell>
          <cell r="C394" t="str">
            <v>F</v>
          </cell>
          <cell r="D394" t="str">
            <v>CAPPUCCINI</v>
          </cell>
          <cell r="E394" t="str">
            <v>A.S.D. G.S. Cappuccini 1972</v>
          </cell>
          <cell r="F394">
            <v>1980</v>
          </cell>
          <cell r="G394" t="str">
            <v>D-35 SENIORES FEMM.</v>
          </cell>
          <cell r="H394" t="str">
            <v>SI</v>
          </cell>
          <cell r="I394" t="str">
            <v>D-35 SENIORES FEMM.</v>
          </cell>
          <cell r="J394" t="str">
            <v>SI</v>
          </cell>
          <cell r="K394" t="str">
            <v>ITA</v>
          </cell>
          <cell r="L394">
            <v>0</v>
          </cell>
          <cell r="M394" t="str">
            <v>D-35 SENIORES FEMM.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D-35 SENIORES FEMM.</v>
          </cell>
          <cell r="T394">
            <v>0</v>
          </cell>
        </row>
        <row r="395">
          <cell r="A395">
            <v>393</v>
          </cell>
          <cell r="B395" t="str">
            <v>BORGIANNI SIMONE</v>
          </cell>
          <cell r="C395" t="str">
            <v>M</v>
          </cell>
          <cell r="D395" t="str">
            <v>CAPPUCCINI</v>
          </cell>
          <cell r="E395" t="str">
            <v>A.S.D. G.S. Cappuccini 1972</v>
          </cell>
          <cell r="F395">
            <v>1972</v>
          </cell>
          <cell r="G395" t="str">
            <v>E-40 SENIORES MASCH.</v>
          </cell>
          <cell r="H395" t="str">
            <v>SI</v>
          </cell>
          <cell r="I395" t="str">
            <v>E-40 SENIORES MASCH.</v>
          </cell>
          <cell r="J395" t="str">
            <v>SI</v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str">
            <v>E-40 SENIORES MASCH.</v>
          </cell>
          <cell r="Q395" t="str">
            <v>D-35 SENIORES MASCH.</v>
          </cell>
          <cell r="R395" t="str">
            <v>RAGAZZI</v>
          </cell>
          <cell r="S395" t="str">
            <v>E-40 SENIORES MASCH.</v>
          </cell>
          <cell r="T395">
            <v>0</v>
          </cell>
        </row>
        <row r="396">
          <cell r="A396">
            <v>394</v>
          </cell>
          <cell r="B396" t="str">
            <v>CICALI ROBERTO</v>
          </cell>
          <cell r="C396" t="str">
            <v>M</v>
          </cell>
          <cell r="D396" t="str">
            <v>CAPPUCCINI</v>
          </cell>
          <cell r="E396" t="str">
            <v>A.S.D. G.S. Cappuccini 1972</v>
          </cell>
          <cell r="F396">
            <v>1971</v>
          </cell>
          <cell r="G396" t="str">
            <v>F-45 SENIORES MASCH.</v>
          </cell>
          <cell r="H396" t="str">
            <v>SI</v>
          </cell>
          <cell r="I396" t="str">
            <v>F-45 SENIORES MASCH.</v>
          </cell>
          <cell r="J396" t="str">
            <v>SI</v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str">
            <v>F-45 SENIORES MASCH.</v>
          </cell>
          <cell r="Q396" t="str">
            <v>D-35 SENIORES MASCH.</v>
          </cell>
          <cell r="R396" t="str">
            <v>RAGAZZI</v>
          </cell>
          <cell r="S396" t="str">
            <v>F-45 SENIORES MASCH.</v>
          </cell>
          <cell r="T396">
            <v>0</v>
          </cell>
        </row>
        <row r="397">
          <cell r="A397">
            <v>395</v>
          </cell>
          <cell r="B397" t="str">
            <v>BAGNAI DANNY</v>
          </cell>
          <cell r="C397" t="str">
            <v>M</v>
          </cell>
          <cell r="D397" t="str">
            <v>CAPPUCCINI</v>
          </cell>
          <cell r="E397" t="str">
            <v>A.S.D. G.S. Cappuccini 1972</v>
          </cell>
          <cell r="F397">
            <v>1968</v>
          </cell>
          <cell r="G397" t="str">
            <v>F-45 SENIORES MASCH.</v>
          </cell>
          <cell r="H397" t="str">
            <v>SI</v>
          </cell>
          <cell r="I397" t="str">
            <v>F-45 SENIORES MASCH.</v>
          </cell>
          <cell r="J397" t="str">
            <v>SI</v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str">
            <v>F-45 SENIORES MASCH.</v>
          </cell>
          <cell r="Q397" t="str">
            <v>D-35 SENIORES MASCH.</v>
          </cell>
          <cell r="R397" t="str">
            <v>RAGAZZI</v>
          </cell>
          <cell r="S397" t="str">
            <v>F-45 SENIORES MASCH.</v>
          </cell>
          <cell r="T397">
            <v>0</v>
          </cell>
        </row>
        <row r="398">
          <cell r="A398">
            <v>396</v>
          </cell>
          <cell r="B398" t="str">
            <v>SAMPIERI FABIO</v>
          </cell>
          <cell r="C398" t="str">
            <v>M</v>
          </cell>
          <cell r="D398" t="str">
            <v>CAPPUCCINI</v>
          </cell>
          <cell r="E398" t="str">
            <v>A.S.D. G.S. Cappuccini 1972</v>
          </cell>
          <cell r="F398">
            <v>1966</v>
          </cell>
          <cell r="G398" t="str">
            <v>G-50 VETERANI MASCH.</v>
          </cell>
          <cell r="H398" t="str">
            <v>SI</v>
          </cell>
          <cell r="I398" t="str">
            <v>G-50 VETERANI MASCH.</v>
          </cell>
          <cell r="J398" t="str">
            <v>SI</v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str">
            <v>G-50 VETERANI MASCH.</v>
          </cell>
          <cell r="Q398" t="str">
            <v>D-35 SENIORES MASCH.</v>
          </cell>
          <cell r="R398" t="str">
            <v>RAGAZZI</v>
          </cell>
          <cell r="S398" t="str">
            <v>G-50 VETERANI MASCH.</v>
          </cell>
          <cell r="T398">
            <v>0</v>
          </cell>
        </row>
        <row r="399">
          <cell r="A399">
            <v>397</v>
          </cell>
          <cell r="B399" t="str">
            <v>BARBERINI PIETRO</v>
          </cell>
          <cell r="C399" t="str">
            <v>M</v>
          </cell>
          <cell r="D399" t="str">
            <v>CAPPUCCINI</v>
          </cell>
          <cell r="E399" t="str">
            <v>A.S.D. G.S. Cappuccini 1972</v>
          </cell>
          <cell r="F399">
            <v>1960</v>
          </cell>
          <cell r="G399" t="str">
            <v>H-55 VETERANI MASCH.</v>
          </cell>
          <cell r="H399" t="str">
            <v>SI</v>
          </cell>
          <cell r="I399" t="str">
            <v>H-55 VETERANI MASCH.</v>
          </cell>
          <cell r="J399" t="str">
            <v>SI</v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str">
            <v>H-55 VETERANI MASCH.</v>
          </cell>
          <cell r="Q399" t="str">
            <v>D-35 SENIORES MASCH.</v>
          </cell>
          <cell r="R399" t="str">
            <v>RAGAZZI</v>
          </cell>
          <cell r="S399" t="str">
            <v>H-55 VETERANI MASCH.</v>
          </cell>
          <cell r="T399">
            <v>0</v>
          </cell>
        </row>
        <row r="400">
          <cell r="A400">
            <v>398</v>
          </cell>
          <cell r="B400" t="str">
            <v>BRUNELLI ADRIANO</v>
          </cell>
          <cell r="C400" t="str">
            <v>M</v>
          </cell>
          <cell r="D400" t="str">
            <v>CAPPUCCINI</v>
          </cell>
          <cell r="E400" t="str">
            <v>A.S.D. G.S. Cappuccini 1972</v>
          </cell>
          <cell r="F400">
            <v>1956</v>
          </cell>
          <cell r="G400" t="str">
            <v>I-60 VETERANI MASCH.</v>
          </cell>
          <cell r="H400" t="str">
            <v>SI</v>
          </cell>
          <cell r="I400" t="str">
            <v>I-60 VETERANI MASCH.</v>
          </cell>
          <cell r="J400" t="str">
            <v>SI</v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str">
            <v>I-60 VETERANI MASCH.</v>
          </cell>
          <cell r="Q400" t="str">
            <v>D-35 SENIORES MASCH.</v>
          </cell>
          <cell r="R400" t="str">
            <v>RAGAZZI</v>
          </cell>
          <cell r="S400" t="str">
            <v>I-60 VETERANI MASCH.</v>
          </cell>
          <cell r="T400">
            <v>0</v>
          </cell>
        </row>
        <row r="401">
          <cell r="A401">
            <v>399</v>
          </cell>
          <cell r="B401" t="str">
            <v>PIERATTELLI LUIGI</v>
          </cell>
          <cell r="C401" t="str">
            <v>M</v>
          </cell>
          <cell r="D401" t="str">
            <v>CAPPUCCINI</v>
          </cell>
          <cell r="E401" t="str">
            <v>A.S.D. G.S. Cappuccini 1972</v>
          </cell>
          <cell r="F401">
            <v>1947</v>
          </cell>
          <cell r="G401" t="str">
            <v>L-65 VETERANI MASCH.</v>
          </cell>
          <cell r="H401" t="str">
            <v>SI</v>
          </cell>
          <cell r="I401" t="str">
            <v>L-65 VETERANI MASCH.</v>
          </cell>
          <cell r="J401" t="str">
            <v>SI</v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str">
            <v>L-65 VETERANI MASCH.</v>
          </cell>
          <cell r="Q401" t="str">
            <v>D-35 SENIORES MASCH.</v>
          </cell>
          <cell r="R401" t="str">
            <v>RAGAZZI</v>
          </cell>
          <cell r="S401" t="str">
            <v>L-65 VETERANI MASCH.</v>
          </cell>
          <cell r="T401">
            <v>0</v>
          </cell>
        </row>
        <row r="402">
          <cell r="A402">
            <v>400</v>
          </cell>
          <cell r="B402" t="str">
            <v>PASQUINI GILBERTO</v>
          </cell>
          <cell r="C402" t="str">
            <v>M</v>
          </cell>
          <cell r="D402" t="str">
            <v>CAPPUCCINI</v>
          </cell>
          <cell r="E402" t="str">
            <v>A.S.D. G.S. Cappuccini 1972</v>
          </cell>
          <cell r="F402">
            <v>1946</v>
          </cell>
          <cell r="G402" t="str">
            <v>M-70 VETERANI MASCH.</v>
          </cell>
          <cell r="H402" t="str">
            <v>SI</v>
          </cell>
          <cell r="I402" t="str">
            <v>M-70 VETERANI MASCH.</v>
          </cell>
          <cell r="J402" t="str">
            <v>SI</v>
          </cell>
          <cell r="K402" t="str">
            <v>ITA</v>
          </cell>
          <cell r="L402">
            <v>0</v>
          </cell>
          <cell r="M402" t="b">
            <v>0</v>
          </cell>
          <cell r="N402" t="str">
            <v>B-25 SENIORES FEMM.</v>
          </cell>
          <cell r="O402" t="str">
            <v>PULCINI FEMM.</v>
          </cell>
          <cell r="P402" t="str">
            <v>M-70 VETERANI MASCH.</v>
          </cell>
          <cell r="Q402" t="str">
            <v>D-35 SENIORES MASCH.</v>
          </cell>
          <cell r="R402" t="str">
            <v>RAGAZZI</v>
          </cell>
          <cell r="S402" t="str">
            <v>M-70 VETERANI MASCH.</v>
          </cell>
          <cell r="T402">
            <v>0</v>
          </cell>
        </row>
        <row r="403">
          <cell r="A403">
            <v>401</v>
          </cell>
          <cell r="B403" t="str">
            <v>BRIZZI LUCIANO</v>
          </cell>
          <cell r="C403" t="str">
            <v>M</v>
          </cell>
          <cell r="D403" t="str">
            <v>LUCIGNANO</v>
          </cell>
          <cell r="E403" t="str">
            <v>Gruppo Sportivo Lucignano Val D'Arbia</v>
          </cell>
          <cell r="F403">
            <v>1964</v>
          </cell>
          <cell r="G403" t="str">
            <v>G-50 VETERANI MASCH.</v>
          </cell>
          <cell r="H403" t="str">
            <v>SI</v>
          </cell>
          <cell r="I403" t="str">
            <v>G-50 VETERANI MASCH.</v>
          </cell>
          <cell r="J403" t="str">
            <v>SI</v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str">
            <v>G-50 VETERANI MASCH.</v>
          </cell>
          <cell r="Q403" t="str">
            <v>D-35 SENIORES MASCH.</v>
          </cell>
          <cell r="R403" t="str">
            <v>RAGAZZI</v>
          </cell>
          <cell r="S403" t="str">
            <v>G-50 VETERANI MASCH.</v>
          </cell>
          <cell r="T403">
            <v>0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>
            <v>0</v>
          </cell>
        </row>
        <row r="405">
          <cell r="A405">
            <v>403</v>
          </cell>
          <cell r="B405" t="str">
            <v>ONORI MASSIMO</v>
          </cell>
          <cell r="C405" t="str">
            <v>M</v>
          </cell>
          <cell r="D405" t="str">
            <v>WHIRLPOOL</v>
          </cell>
          <cell r="E405" t="str">
            <v>Cral Whirlpool</v>
          </cell>
          <cell r="F405">
            <v>1970</v>
          </cell>
          <cell r="G405" t="str">
            <v>F-45 SENIORES MASCH.</v>
          </cell>
          <cell r="H405" t="str">
            <v>SI</v>
          </cell>
          <cell r="I405" t="str">
            <v>F-45 SENIORES MASCH.</v>
          </cell>
          <cell r="J405" t="str">
            <v>SI</v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str">
            <v>F-45 SENIORES MASCH.</v>
          </cell>
          <cell r="Q405" t="str">
            <v>D-35 SENIORES MASCH.</v>
          </cell>
          <cell r="R405" t="str">
            <v>RAGAZZI</v>
          </cell>
          <cell r="S405" t="str">
            <v>F-45 SENIORES MASCH.</v>
          </cell>
          <cell r="T405">
            <v>0</v>
          </cell>
        </row>
        <row r="406">
          <cell r="A406">
            <v>404</v>
          </cell>
          <cell r="B406" t="str">
            <v>FRANCIoNI ALESSAnDRO</v>
          </cell>
          <cell r="C406" t="str">
            <v>M</v>
          </cell>
          <cell r="D406" t="str">
            <v>WHIRLPOOL</v>
          </cell>
          <cell r="E406" t="str">
            <v>Cral Whirlpool</v>
          </cell>
          <cell r="F406">
            <v>1974</v>
          </cell>
          <cell r="G406" t="str">
            <v>E-40 SENIORES MASCH.</v>
          </cell>
          <cell r="H406" t="str">
            <v>SI</v>
          </cell>
          <cell r="I406" t="str">
            <v>E-40 SENIORES MASCH.</v>
          </cell>
          <cell r="J406" t="str">
            <v>SI</v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str">
            <v>E-40 SENIORES MASCH.</v>
          </cell>
          <cell r="Q406" t="str">
            <v>D-35 SENIORES MASCH.</v>
          </cell>
          <cell r="R406" t="str">
            <v>RAGAZZI</v>
          </cell>
          <cell r="S406" t="str">
            <v>E-40 SENIORES MASCH.</v>
          </cell>
          <cell r="T406">
            <v>0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>
            <v>0</v>
          </cell>
        </row>
        <row r="408">
          <cell r="A408">
            <v>406</v>
          </cell>
          <cell r="B408" t="str">
            <v>MUCCIARELLI LEONELLO</v>
          </cell>
          <cell r="C408" t="str">
            <v>M</v>
          </cell>
          <cell r="D408" t="str">
            <v>POLIZIA</v>
          </cell>
          <cell r="E408" t="str">
            <v>G.S. Polizia di Stato</v>
          </cell>
          <cell r="F408">
            <v>1955</v>
          </cell>
          <cell r="G408" t="str">
            <v>I-60 VETERANI MASCH.</v>
          </cell>
          <cell r="H408" t="str">
            <v>SI</v>
          </cell>
          <cell r="I408" t="str">
            <v>I-60 VETERANI MASCH.</v>
          </cell>
          <cell r="J408" t="str">
            <v>SI</v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str">
            <v>I-60 VETERANI MASCH.</v>
          </cell>
          <cell r="Q408" t="str">
            <v>D-35 SENIORES MASCH.</v>
          </cell>
          <cell r="R408" t="str">
            <v>RAGAZZI</v>
          </cell>
          <cell r="S408" t="str">
            <v>I-60 VETERANI MASCH.</v>
          </cell>
          <cell r="T408">
            <v>0</v>
          </cell>
        </row>
        <row r="409">
          <cell r="A409">
            <v>407</v>
          </cell>
          <cell r="B409" t="str">
            <v>BRACCI ROBERTO</v>
          </cell>
          <cell r="C409" t="str">
            <v>M</v>
          </cell>
          <cell r="D409" t="str">
            <v>POLIZIA</v>
          </cell>
          <cell r="E409" t="str">
            <v>G.S. Polizia di Stato</v>
          </cell>
          <cell r="F409">
            <v>1953</v>
          </cell>
          <cell r="G409" t="str">
            <v>I-60 VETERANI MASCH.</v>
          </cell>
          <cell r="H409" t="str">
            <v>SI</v>
          </cell>
          <cell r="I409" t="str">
            <v>I-60 VETERANI MASCH.</v>
          </cell>
          <cell r="J409" t="str">
            <v>SI</v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str">
            <v>I-60 VETERANI MASCH.</v>
          </cell>
          <cell r="Q409" t="str">
            <v>D-35 SENIORES MASCH.</v>
          </cell>
          <cell r="R409" t="str">
            <v>RAGAZZI</v>
          </cell>
          <cell r="S409" t="str">
            <v>I-60 VETERANI MASCH.</v>
          </cell>
          <cell r="T409">
            <v>0</v>
          </cell>
        </row>
        <row r="410">
          <cell r="A410">
            <v>408</v>
          </cell>
          <cell r="B410" t="str">
            <v>GARRASI SEBASTIANO</v>
          </cell>
          <cell r="C410" t="str">
            <v>M</v>
          </cell>
          <cell r="D410" t="str">
            <v>POLIZIA</v>
          </cell>
          <cell r="E410" t="str">
            <v>G.S. Polizia di Stato</v>
          </cell>
          <cell r="F410">
            <v>1962</v>
          </cell>
          <cell r="G410" t="str">
            <v>G-50 VETERANI MASCH.</v>
          </cell>
          <cell r="H410" t="str">
            <v>SI</v>
          </cell>
          <cell r="I410" t="str">
            <v>G-50 VETERANI MASCH.</v>
          </cell>
          <cell r="J410" t="str">
            <v>SI</v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str">
            <v>G-50 VETERANI MASCH.</v>
          </cell>
          <cell r="Q410" t="str">
            <v>D-35 SENIORES MASCH.</v>
          </cell>
          <cell r="R410" t="str">
            <v>RAGAZZI</v>
          </cell>
          <cell r="S410" t="str">
            <v>G-50 VETERANI MASCH.</v>
          </cell>
          <cell r="T410">
            <v>0</v>
          </cell>
        </row>
        <row r="411">
          <cell r="A411">
            <v>409</v>
          </cell>
          <cell r="B411" t="str">
            <v>GIANNETTI DORIANO</v>
          </cell>
          <cell r="C411" t="str">
            <v>M</v>
          </cell>
          <cell r="D411" t="str">
            <v>POLIZIA</v>
          </cell>
          <cell r="E411" t="str">
            <v>G.S. Polizia di Stato</v>
          </cell>
          <cell r="F411">
            <v>1959</v>
          </cell>
          <cell r="G411" t="str">
            <v>H-55 VETERANI MASCH.</v>
          </cell>
          <cell r="H411" t="str">
            <v>SI</v>
          </cell>
          <cell r="I411" t="str">
            <v>H-55 VETERANI MASCH.</v>
          </cell>
          <cell r="J411" t="str">
            <v>SI</v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str">
            <v>H-55 VETERANI MASCH.</v>
          </cell>
          <cell r="Q411" t="str">
            <v>D-35 SENIORES MASCH.</v>
          </cell>
          <cell r="R411" t="str">
            <v>RAGAZZI</v>
          </cell>
          <cell r="S411" t="str">
            <v>H-55 VETERANI MASCH.</v>
          </cell>
          <cell r="T411">
            <v>0</v>
          </cell>
        </row>
        <row r="412">
          <cell r="A412">
            <v>410</v>
          </cell>
          <cell r="B412" t="str">
            <v>NARDONE GIUSEPPE</v>
          </cell>
          <cell r="C412" t="str">
            <v>M</v>
          </cell>
          <cell r="D412" t="str">
            <v>POLIZIA</v>
          </cell>
          <cell r="E412" t="str">
            <v>G.S. Polizia di Stato</v>
          </cell>
          <cell r="F412">
            <v>1955</v>
          </cell>
          <cell r="G412" t="str">
            <v>I-60 VETERANI MASCH.</v>
          </cell>
          <cell r="H412" t="str">
            <v>SI</v>
          </cell>
          <cell r="I412" t="str">
            <v>I-60 VETERANI MASCH.</v>
          </cell>
          <cell r="J412" t="str">
            <v>SI</v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str">
            <v>I-60 VETERANI MASCH.</v>
          </cell>
          <cell r="Q412" t="str">
            <v>D-35 SENIORES MASCH.</v>
          </cell>
          <cell r="R412" t="str">
            <v>RAGAZZI</v>
          </cell>
          <cell r="S412" t="str">
            <v>I-60 VETERANI MASCH.</v>
          </cell>
          <cell r="T412">
            <v>0</v>
          </cell>
        </row>
        <row r="413">
          <cell r="A413">
            <v>411</v>
          </cell>
          <cell r="B413" t="str">
            <v>PINI ALBERTO</v>
          </cell>
          <cell r="C413" t="str">
            <v>M</v>
          </cell>
          <cell r="D413" t="str">
            <v>POLIZIA</v>
          </cell>
          <cell r="E413" t="str">
            <v>G.S. Polizia di Stato</v>
          </cell>
          <cell r="F413">
            <v>1959</v>
          </cell>
          <cell r="G413" t="str">
            <v>H-55 VETERANI MASCH.</v>
          </cell>
          <cell r="H413" t="str">
            <v>SI</v>
          </cell>
          <cell r="I413" t="str">
            <v>H-55 VETERANI MASCH.</v>
          </cell>
          <cell r="J413" t="str">
            <v>SI</v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str">
            <v>H-55 VETERANI MASCH.</v>
          </cell>
          <cell r="Q413" t="str">
            <v>D-35 SENIORES MASCH.</v>
          </cell>
          <cell r="R413" t="str">
            <v>RAGAZZI</v>
          </cell>
          <cell r="S413" t="str">
            <v>H-55 VETERANI MASCH.</v>
          </cell>
          <cell r="T413">
            <v>0</v>
          </cell>
        </row>
        <row r="414">
          <cell r="A414">
            <v>412</v>
          </cell>
          <cell r="B414" t="str">
            <v>PROVVEDI STEFANO</v>
          </cell>
          <cell r="C414" t="str">
            <v>M</v>
          </cell>
          <cell r="D414" t="str">
            <v>POLIZIA</v>
          </cell>
          <cell r="E414" t="str">
            <v>G.S. Polizia di Stato</v>
          </cell>
          <cell r="F414">
            <v>1965</v>
          </cell>
          <cell r="G414" t="str">
            <v>G-50 VETERANI MASCH.</v>
          </cell>
          <cell r="H414" t="str">
            <v>SI</v>
          </cell>
          <cell r="I414" t="str">
            <v>G-50 VETERANI MASCH.</v>
          </cell>
          <cell r="J414" t="str">
            <v>SI</v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str">
            <v>G-50 VETERANI MASCH.</v>
          </cell>
          <cell r="Q414" t="str">
            <v>D-35 SENIORES MASCH.</v>
          </cell>
          <cell r="R414" t="str">
            <v>RAGAZZI</v>
          </cell>
          <cell r="S414" t="str">
            <v>G-50 VETERANI MASCH.</v>
          </cell>
          <cell r="T414">
            <v>0</v>
          </cell>
        </row>
        <row r="415">
          <cell r="A415">
            <v>413</v>
          </cell>
          <cell r="B415" t="str">
            <v>SCOPELLITI TANIA</v>
          </cell>
          <cell r="C415" t="str">
            <v>F</v>
          </cell>
          <cell r="D415" t="str">
            <v>POLIZIA</v>
          </cell>
          <cell r="E415" t="str">
            <v>G.S. Polizia di Stato</v>
          </cell>
          <cell r="F415">
            <v>1968</v>
          </cell>
          <cell r="G415" t="str">
            <v>F-45 SENIORES FEMM.</v>
          </cell>
          <cell r="H415" t="str">
            <v>SI</v>
          </cell>
          <cell r="I415" t="str">
            <v>F-45 SENIORES FEMM.</v>
          </cell>
          <cell r="J415" t="str">
            <v>SI</v>
          </cell>
          <cell r="K415" t="str">
            <v>ITA</v>
          </cell>
          <cell r="L415">
            <v>0</v>
          </cell>
          <cell r="M415" t="str">
            <v>F-45 SENIORES FEMM.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F-45 SENIORES FEMM.</v>
          </cell>
          <cell r="T415">
            <v>0</v>
          </cell>
        </row>
        <row r="416">
          <cell r="A416">
            <v>414</v>
          </cell>
          <cell r="B416" t="str">
            <v>VICIANI EMaNUELE</v>
          </cell>
          <cell r="C416" t="str">
            <v>M</v>
          </cell>
          <cell r="D416" t="str">
            <v>POLIZIA</v>
          </cell>
          <cell r="E416" t="str">
            <v>G.S. Polizia di Stato</v>
          </cell>
          <cell r="F416">
            <v>1963</v>
          </cell>
          <cell r="G416" t="str">
            <v>G-50 VETERANI MASCH.</v>
          </cell>
          <cell r="H416" t="str">
            <v>SI</v>
          </cell>
          <cell r="I416" t="str">
            <v>G-50 VETERANI MASCH.</v>
          </cell>
          <cell r="J416" t="str">
            <v>SI</v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str">
            <v>G-50 VETERANI MASCH.</v>
          </cell>
          <cell r="Q416" t="str">
            <v>D-35 SENIORES MASCH.</v>
          </cell>
          <cell r="R416" t="str">
            <v>RAGAZZI</v>
          </cell>
          <cell r="S416" t="str">
            <v>G-50 VETERANI MASCH.</v>
          </cell>
          <cell r="T416">
            <v>0</v>
          </cell>
        </row>
        <row r="417">
          <cell r="A417">
            <v>415</v>
          </cell>
          <cell r="B417" t="str">
            <v>ZANCHI CINZIA</v>
          </cell>
          <cell r="C417" t="str">
            <v>F</v>
          </cell>
          <cell r="D417" t="str">
            <v>POLIZIA</v>
          </cell>
          <cell r="E417" t="str">
            <v>G.S. Polizia di Stato</v>
          </cell>
          <cell r="F417">
            <v>1960</v>
          </cell>
          <cell r="G417" t="str">
            <v>H-55 VETERANI FEMM.</v>
          </cell>
          <cell r="H417" t="str">
            <v>SI</v>
          </cell>
          <cell r="I417" t="str">
            <v>H-55 VETERANI FEMM.</v>
          </cell>
          <cell r="J417" t="str">
            <v>SI</v>
          </cell>
          <cell r="K417" t="str">
            <v>ITA</v>
          </cell>
          <cell r="L417">
            <v>0</v>
          </cell>
          <cell r="M417" t="str">
            <v>H-55 VETERANI FEMM.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H-55 VETERANI FEMM.</v>
          </cell>
          <cell r="T417">
            <v>0</v>
          </cell>
        </row>
        <row r="418">
          <cell r="A418">
            <v>416</v>
          </cell>
          <cell r="B418" t="str">
            <v>CALDESI FULVIO</v>
          </cell>
          <cell r="C418" t="str">
            <v>M</v>
          </cell>
          <cell r="D418" t="str">
            <v>CHIANINA</v>
          </cell>
          <cell r="E418" t="str">
            <v>A.S.D. La Chianina</v>
          </cell>
          <cell r="F418">
            <v>1965</v>
          </cell>
          <cell r="G418" t="str">
            <v>G-50 VETERANI MASCH.</v>
          </cell>
          <cell r="H418" t="str">
            <v>SI</v>
          </cell>
          <cell r="I418" t="str">
            <v>G-50 VETERANI MASCH.</v>
          </cell>
          <cell r="J418" t="str">
            <v>SI</v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str">
            <v>G-50 VETERANI MASCH.</v>
          </cell>
          <cell r="Q418" t="str">
            <v>D-35 SENIORES MASCH.</v>
          </cell>
          <cell r="R418" t="str">
            <v>RAGAZZI</v>
          </cell>
          <cell r="S418" t="str">
            <v>G-50 VETERANI MASCH.</v>
          </cell>
          <cell r="T418">
            <v>0</v>
          </cell>
        </row>
        <row r="419">
          <cell r="A419">
            <v>417</v>
          </cell>
          <cell r="B419" t="str">
            <v>ISCHI PAOLO</v>
          </cell>
          <cell r="C419" t="str">
            <v>M</v>
          </cell>
          <cell r="D419" t="str">
            <v>CHIANINA</v>
          </cell>
          <cell r="E419" t="str">
            <v>A.S.D. La Chianina</v>
          </cell>
          <cell r="F419">
            <v>1971</v>
          </cell>
          <cell r="G419" t="str">
            <v>F-45 SENIORES MASCH.</v>
          </cell>
          <cell r="H419" t="str">
            <v>SI</v>
          </cell>
          <cell r="I419" t="str">
            <v>F-45 SENIORES MASCH.</v>
          </cell>
          <cell r="J419" t="str">
            <v>SI</v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str">
            <v>F-45 SENIORES MASCH.</v>
          </cell>
          <cell r="Q419" t="str">
            <v>D-35 SENIORES MASCH.</v>
          </cell>
          <cell r="R419" t="str">
            <v>RAGAZZI</v>
          </cell>
          <cell r="S419" t="str">
            <v>F-45 SENIORES MASCH.</v>
          </cell>
          <cell r="T419">
            <v>0</v>
          </cell>
        </row>
        <row r="420">
          <cell r="A420">
            <v>418</v>
          </cell>
          <cell r="B420" t="str">
            <v>MAZZETTI CLAUDIO</v>
          </cell>
          <cell r="C420" t="str">
            <v>M</v>
          </cell>
          <cell r="D420" t="str">
            <v>CHIANINA</v>
          </cell>
          <cell r="E420" t="str">
            <v>A.S.D. La Chianina</v>
          </cell>
          <cell r="F420">
            <v>1965</v>
          </cell>
          <cell r="G420" t="str">
            <v>G-50 VETERANI MASCH.</v>
          </cell>
          <cell r="H420" t="str">
            <v>SI</v>
          </cell>
          <cell r="I420" t="str">
            <v>G-50 VETERANI MASCH.</v>
          </cell>
          <cell r="J420" t="str">
            <v>SI</v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str">
            <v>G-50 VETERANI MASCH.</v>
          </cell>
          <cell r="Q420" t="str">
            <v>D-35 SENIORES MASCH.</v>
          </cell>
          <cell r="R420" t="str">
            <v>RAGAZZI</v>
          </cell>
          <cell r="S420" t="str">
            <v>G-50 VETERANI MASCH.</v>
          </cell>
          <cell r="T420">
            <v>0</v>
          </cell>
        </row>
        <row r="421">
          <cell r="A421">
            <v>419</v>
          </cell>
          <cell r="B421" t="str">
            <v>PEZZUOLI DEVIS</v>
          </cell>
          <cell r="C421" t="str">
            <v>M</v>
          </cell>
          <cell r="D421" t="str">
            <v>CHIANINA</v>
          </cell>
          <cell r="E421" t="str">
            <v>A.S.D. La Chianina</v>
          </cell>
          <cell r="F421">
            <v>1985</v>
          </cell>
          <cell r="G421" t="str">
            <v>C-30 SENIORES MASCH.</v>
          </cell>
          <cell r="H421" t="str">
            <v>SI</v>
          </cell>
          <cell r="I421" t="str">
            <v>C-30 SENIORES MASCH.</v>
          </cell>
          <cell r="J421" t="str">
            <v>SI</v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str">
            <v>C-30 SENIORES MASCH.</v>
          </cell>
          <cell r="Q421" t="str">
            <v>C-30 SENIORES MASCH.</v>
          </cell>
          <cell r="R421" t="str">
            <v>RAGAZZI</v>
          </cell>
          <cell r="S421" t="str">
            <v>C-30 SENIORES MASCH.</v>
          </cell>
          <cell r="T421">
            <v>0</v>
          </cell>
        </row>
        <row r="422">
          <cell r="A422">
            <v>420</v>
          </cell>
          <cell r="B422" t="str">
            <v>PASTONCHI ROSSANA</v>
          </cell>
          <cell r="C422" t="str">
            <v>F</v>
          </cell>
          <cell r="D422" t="str">
            <v>CHIANINA</v>
          </cell>
          <cell r="E422" t="str">
            <v>A.S.D. La Chianina</v>
          </cell>
          <cell r="F422">
            <v>1965</v>
          </cell>
          <cell r="G422" t="str">
            <v>G-50 VETERANI FEMM.</v>
          </cell>
          <cell r="I422" t="str">
            <v/>
          </cell>
          <cell r="J422" t="str">
            <v>SI</v>
          </cell>
          <cell r="K422" t="str">
            <v>ITA</v>
          </cell>
          <cell r="L422">
            <v>0</v>
          </cell>
          <cell r="M422" t="str">
            <v>G-50 VETERANI FEMM.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G-50 VETERANI FEMM.</v>
          </cell>
          <cell r="T422">
            <v>0</v>
          </cell>
        </row>
        <row r="423">
          <cell r="A423">
            <v>421</v>
          </cell>
          <cell r="B423" t="str">
            <v>VALORI ROBERTO</v>
          </cell>
          <cell r="C423" t="str">
            <v>M</v>
          </cell>
          <cell r="D423" t="str">
            <v>VOLTE</v>
          </cell>
          <cell r="E423" t="str">
            <v>Polisportiva Volte Basse A.S.D.</v>
          </cell>
          <cell r="F423">
            <v>1970</v>
          </cell>
          <cell r="G423" t="str">
            <v>F-45 SENIORES MASCH.</v>
          </cell>
          <cell r="H423" t="str">
            <v>SI</v>
          </cell>
          <cell r="I423" t="str">
            <v>F-45 SENIORES MASCH.</v>
          </cell>
          <cell r="J423" t="str">
            <v>SI</v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str">
            <v>F-45 SENIORES MASCH.</v>
          </cell>
          <cell r="Q423" t="str">
            <v>D-35 SENIORES MASCH.</v>
          </cell>
          <cell r="R423" t="str">
            <v>RAGAZZI</v>
          </cell>
          <cell r="S423" t="str">
            <v>F-45 SENIORES MASCH.</v>
          </cell>
          <cell r="T423">
            <v>0</v>
          </cell>
        </row>
        <row r="424">
          <cell r="A424">
            <v>422</v>
          </cell>
          <cell r="B424" t="str">
            <v>DEL VESPA ANNA</v>
          </cell>
          <cell r="C424" t="str">
            <v>F</v>
          </cell>
          <cell r="D424" t="str">
            <v>TRIESTE</v>
          </cell>
          <cell r="E424" t="str">
            <v>Societa' Trieste</v>
          </cell>
          <cell r="F424">
            <v>1962</v>
          </cell>
          <cell r="G424" t="str">
            <v>G-50 VETERANI FEMM.</v>
          </cell>
          <cell r="H424" t="str">
            <v>SI</v>
          </cell>
          <cell r="I424" t="str">
            <v>G-50 VETERANI FEMM.</v>
          </cell>
          <cell r="J424" t="str">
            <v>SI</v>
          </cell>
          <cell r="K424" t="str">
            <v>ITA</v>
          </cell>
          <cell r="L424">
            <v>0</v>
          </cell>
          <cell r="M424" t="str">
            <v>G-50 VETERANI FEMM.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G-50 VETERANI FEMM.</v>
          </cell>
          <cell r="T424">
            <v>0</v>
          </cell>
        </row>
        <row r="425">
          <cell r="A425">
            <v>423</v>
          </cell>
          <cell r="B425" t="str">
            <v>CERRETANI FRANCESCO</v>
          </cell>
          <cell r="C425" t="str">
            <v>M</v>
          </cell>
          <cell r="D425" t="str">
            <v>CHIANCIANO</v>
          </cell>
          <cell r="E425" t="str">
            <v>A.S.D. Pol. Chianciano</v>
          </cell>
          <cell r="F425">
            <v>1975</v>
          </cell>
          <cell r="G425" t="str">
            <v>E-40 SENIORES MASCH.</v>
          </cell>
          <cell r="H425" t="str">
            <v>SI</v>
          </cell>
          <cell r="I425" t="str">
            <v>E-40 SENIORES MASCH.</v>
          </cell>
          <cell r="J425" t="str">
            <v>SI</v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str">
            <v>E-40 SENIORES MASCH.</v>
          </cell>
          <cell r="Q425" t="str">
            <v>D-35 SENIORES MASCH.</v>
          </cell>
          <cell r="R425" t="str">
            <v>RAGAZZI</v>
          </cell>
          <cell r="S425" t="str">
            <v>E-40 SENIORES MASCH.</v>
          </cell>
          <cell r="T425">
            <v>0</v>
          </cell>
        </row>
        <row r="426">
          <cell r="A426">
            <v>424</v>
          </cell>
          <cell r="B426" t="str">
            <v>PAGANELLI MATTEO</v>
          </cell>
          <cell r="C426" t="str">
            <v>M</v>
          </cell>
          <cell r="D426" t="str">
            <v>CHIANCIANO</v>
          </cell>
          <cell r="E426" t="str">
            <v>A.S.D. Pol. Chianciano</v>
          </cell>
          <cell r="F426">
            <v>1986</v>
          </cell>
          <cell r="G426" t="str">
            <v>C-30 SENIORES MASCH.</v>
          </cell>
          <cell r="H426" t="str">
            <v>SI</v>
          </cell>
          <cell r="I426" t="str">
            <v>C-30 SENIORES MASCH.</v>
          </cell>
          <cell r="J426" t="str">
            <v>SI</v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str">
            <v>C-30 SENIORES MASCH.</v>
          </cell>
          <cell r="Q426" t="str">
            <v>C-30 SENIORES MASCH.</v>
          </cell>
          <cell r="R426" t="str">
            <v>RAGAZZI</v>
          </cell>
          <cell r="S426" t="str">
            <v>C-30 SENIORES MASCH.</v>
          </cell>
          <cell r="T426">
            <v>0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>
            <v>0</v>
          </cell>
        </row>
        <row r="428">
          <cell r="A428">
            <v>426</v>
          </cell>
          <cell r="B428" t="str">
            <v>VALENTINI GIACOMO</v>
          </cell>
          <cell r="C428" t="str">
            <v>M</v>
          </cell>
          <cell r="D428" t="str">
            <v>CHIANCIANO</v>
          </cell>
          <cell r="E428" t="str">
            <v>A.S.D. Pol. Chianciano</v>
          </cell>
          <cell r="F428">
            <v>1981</v>
          </cell>
          <cell r="G428" t="str">
            <v>D-35 SENIORES MASCH.</v>
          </cell>
          <cell r="H428" t="str">
            <v>SI</v>
          </cell>
          <cell r="I428" t="str">
            <v>D-35 SENIORES MASCH.</v>
          </cell>
          <cell r="J428" t="str">
            <v>SI</v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str">
            <v>D-35 SENIORES MASCH.</v>
          </cell>
          <cell r="Q428" t="str">
            <v>D-35 SENIORES MASCH.</v>
          </cell>
          <cell r="R428" t="str">
            <v>RAGAZZI</v>
          </cell>
          <cell r="S428" t="str">
            <v>D-35 SENIORES MASCH.</v>
          </cell>
          <cell r="T428">
            <v>0</v>
          </cell>
        </row>
        <row r="429">
          <cell r="A429">
            <v>427</v>
          </cell>
          <cell r="B429" t="str">
            <v>PINTORE MARIANGELA</v>
          </cell>
          <cell r="C429" t="str">
            <v>F</v>
          </cell>
          <cell r="D429" t="str">
            <v>RISORTI</v>
          </cell>
          <cell r="E429" t="str">
            <v>Gruppo Pod. I Risorti Buonconvento A.S.D</v>
          </cell>
          <cell r="F429">
            <v>1977</v>
          </cell>
          <cell r="G429" t="str">
            <v>D-35 SENIORES FEMM.</v>
          </cell>
          <cell r="H429" t="str">
            <v>SI</v>
          </cell>
          <cell r="I429" t="str">
            <v>D-35 SENIORES FEMM.</v>
          </cell>
          <cell r="J429" t="str">
            <v>SI</v>
          </cell>
          <cell r="K429" t="str">
            <v>ITA</v>
          </cell>
          <cell r="L429">
            <v>0</v>
          </cell>
          <cell r="M429" t="str">
            <v>D-35 SENIORES FEMM.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D-35 SENIORES FEMM.</v>
          </cell>
          <cell r="T429">
            <v>0</v>
          </cell>
        </row>
        <row r="430">
          <cell r="A430">
            <v>428</v>
          </cell>
          <cell r="B430" t="str">
            <v>ROSSI GIACOMO</v>
          </cell>
          <cell r="C430" t="str">
            <v>M</v>
          </cell>
          <cell r="D430" t="str">
            <v>RISORTI</v>
          </cell>
          <cell r="E430" t="str">
            <v>Gruppo Pod. I Risorti Buonconvento A.S.D</v>
          </cell>
          <cell r="F430">
            <v>1977</v>
          </cell>
          <cell r="G430" t="str">
            <v>D-35 SENIORES MASCH.</v>
          </cell>
          <cell r="H430" t="str">
            <v>SI</v>
          </cell>
          <cell r="I430" t="str">
            <v>D-35 SENIORES MASCH.</v>
          </cell>
          <cell r="J430" t="str">
            <v>SI</v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str">
            <v>D-35 SENIORES MASCH.</v>
          </cell>
          <cell r="Q430" t="str">
            <v>D-35 SENIORES MASCH.</v>
          </cell>
          <cell r="R430" t="str">
            <v>RAGAZZI</v>
          </cell>
          <cell r="S430" t="str">
            <v>D-35 SENIORES MASCH.</v>
          </cell>
          <cell r="T430">
            <v>0</v>
          </cell>
        </row>
        <row r="431">
          <cell r="A431">
            <v>429</v>
          </cell>
          <cell r="B431" t="str">
            <v>PIERANGIOLI RANIERo</v>
          </cell>
          <cell r="C431" t="str">
            <v>M</v>
          </cell>
          <cell r="D431" t="str">
            <v>RISORTI</v>
          </cell>
          <cell r="E431" t="str">
            <v>Gruppo Pod. I Risorti Buonconvento A.S.D</v>
          </cell>
          <cell r="F431">
            <v>1971</v>
          </cell>
          <cell r="G431" t="str">
            <v>F-45 SENIORES MASCH.</v>
          </cell>
          <cell r="H431" t="str">
            <v>SI</v>
          </cell>
          <cell r="I431" t="str">
            <v>F-45 SENIORES MASCH.</v>
          </cell>
          <cell r="J431" t="str">
            <v>SI</v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str">
            <v>F-45 SENIORES MASCH.</v>
          </cell>
          <cell r="Q431" t="str">
            <v>D-35 SENIORES MASCH.</v>
          </cell>
          <cell r="R431" t="str">
            <v>RAGAZZI</v>
          </cell>
          <cell r="S431" t="str">
            <v>F-45 SENIORES MASCH.</v>
          </cell>
          <cell r="T431">
            <v>0</v>
          </cell>
        </row>
        <row r="432">
          <cell r="A432">
            <v>430</v>
          </cell>
          <cell r="B432" t="str">
            <v>CIACCI MICHELE</v>
          </cell>
          <cell r="C432" t="str">
            <v>M</v>
          </cell>
          <cell r="D432" t="str">
            <v>RISORTI</v>
          </cell>
          <cell r="E432" t="str">
            <v>Gruppo Pod. I Risorti Buonconvento A.S.D</v>
          </cell>
          <cell r="F432">
            <v>1976</v>
          </cell>
          <cell r="G432" t="str">
            <v>E-40 SENIORES MASCH.</v>
          </cell>
          <cell r="H432" t="str">
            <v>SI</v>
          </cell>
          <cell r="I432" t="str">
            <v>E-40 SENIORES MASCH.</v>
          </cell>
          <cell r="J432" t="str">
            <v>SI</v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str">
            <v>E-40 SENIORES MASCH.</v>
          </cell>
          <cell r="Q432" t="str">
            <v>D-35 SENIORES MASCH.</v>
          </cell>
          <cell r="R432" t="str">
            <v>RAGAZZI</v>
          </cell>
          <cell r="S432" t="str">
            <v>E-40 SENIORES MASCH.</v>
          </cell>
          <cell r="T432">
            <v>0</v>
          </cell>
        </row>
        <row r="433">
          <cell r="A433">
            <v>431</v>
          </cell>
          <cell r="B433" t="str">
            <v>BINI NICOLA</v>
          </cell>
          <cell r="C433" t="str">
            <v>M</v>
          </cell>
          <cell r="D433" t="str">
            <v>BELLAVISTA</v>
          </cell>
          <cell r="E433" t="str">
            <v>A.S.D. G.S. Bellavista</v>
          </cell>
          <cell r="F433">
            <v>1964</v>
          </cell>
          <cell r="G433" t="str">
            <v>G-50 VETERANI MASCH.</v>
          </cell>
          <cell r="H433" t="str">
            <v>SI</v>
          </cell>
          <cell r="I433" t="str">
            <v>G-50 VETERANI MASCH.</v>
          </cell>
          <cell r="J433" t="str">
            <v>SI</v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str">
            <v>G-50 VETERANI MASCH.</v>
          </cell>
          <cell r="Q433" t="str">
            <v>D-35 SENIORES MASCH.</v>
          </cell>
          <cell r="R433" t="str">
            <v>RAGAZZI</v>
          </cell>
          <cell r="S433" t="str">
            <v>G-50 VETERANI MASCH.</v>
          </cell>
          <cell r="T433">
            <v>0</v>
          </cell>
        </row>
        <row r="434">
          <cell r="A434">
            <v>432</v>
          </cell>
          <cell r="B434" t="str">
            <v>PAMPALONI GIANNI</v>
          </cell>
          <cell r="C434" t="str">
            <v>M</v>
          </cell>
          <cell r="D434" t="str">
            <v>BELLAVISTA</v>
          </cell>
          <cell r="E434" t="str">
            <v>A.S.D. G.S. Bellavista</v>
          </cell>
          <cell r="F434">
            <v>1960</v>
          </cell>
          <cell r="G434" t="str">
            <v>H-55 VETERANI MASCH.</v>
          </cell>
          <cell r="H434" t="str">
            <v>SI</v>
          </cell>
          <cell r="I434" t="str">
            <v>H-55 VETERANI MASCH.</v>
          </cell>
          <cell r="J434" t="str">
            <v>SI</v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str">
            <v>H-55 VETERANI MASCH.</v>
          </cell>
          <cell r="Q434" t="str">
            <v>D-35 SENIORES MASCH.</v>
          </cell>
          <cell r="R434" t="str">
            <v>RAGAZZI</v>
          </cell>
          <cell r="S434" t="str">
            <v>H-55 VETERANI MASCH.</v>
          </cell>
          <cell r="T434">
            <v>0</v>
          </cell>
        </row>
        <row r="435">
          <cell r="A435">
            <v>433</v>
          </cell>
          <cell r="B435" t="str">
            <v>GRAZZI GIANNI</v>
          </cell>
          <cell r="C435" t="str">
            <v>M</v>
          </cell>
          <cell r="D435" t="str">
            <v>BELLAVISTA</v>
          </cell>
          <cell r="E435" t="str">
            <v>A.S.D. G.S. Bellavista</v>
          </cell>
          <cell r="F435">
            <v>1970</v>
          </cell>
          <cell r="G435" t="str">
            <v>F-45 SENIORES MASCH.</v>
          </cell>
          <cell r="H435" t="str">
            <v>SI</v>
          </cell>
          <cell r="I435" t="str">
            <v>F-45 SENIORES MASCH.</v>
          </cell>
          <cell r="J435" t="str">
            <v>SI</v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str">
            <v>F-45 SENIORES MASCH.</v>
          </cell>
          <cell r="Q435" t="str">
            <v>D-35 SENIORES MASCH.</v>
          </cell>
          <cell r="R435" t="str">
            <v>RAGAZZI</v>
          </cell>
          <cell r="S435" t="str">
            <v>F-45 SENIORES MASCH.</v>
          </cell>
          <cell r="T435">
            <v>0</v>
          </cell>
        </row>
        <row r="436">
          <cell r="A436">
            <v>434</v>
          </cell>
          <cell r="B436" t="str">
            <v>SPINELLI Carlo</v>
          </cell>
          <cell r="C436" t="str">
            <v>M</v>
          </cell>
          <cell r="D436" t="str">
            <v>BELLAVISTA</v>
          </cell>
          <cell r="E436" t="str">
            <v>A.S.D. G.S. Bellavista</v>
          </cell>
          <cell r="F436">
            <v>1958</v>
          </cell>
          <cell r="G436" t="str">
            <v>H-55 VETERANI MASCH.</v>
          </cell>
          <cell r="H436" t="str">
            <v>SI</v>
          </cell>
          <cell r="I436" t="str">
            <v>H-55 VETERANI MASCH.</v>
          </cell>
          <cell r="J436" t="str">
            <v>SI</v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str">
            <v>H-55 VETERANI MASCH.</v>
          </cell>
          <cell r="Q436" t="str">
            <v>D-35 SENIORES MASCH.</v>
          </cell>
          <cell r="R436" t="str">
            <v>RAGAZZI</v>
          </cell>
          <cell r="S436" t="str">
            <v>H-55 VETERANI MASCH.</v>
          </cell>
          <cell r="T436">
            <v>0</v>
          </cell>
        </row>
        <row r="437">
          <cell r="A437">
            <v>435</v>
          </cell>
          <cell r="B437" t="str">
            <v>BRIGANTI ALESSANDRO</v>
          </cell>
          <cell r="C437" t="str">
            <v>M</v>
          </cell>
          <cell r="D437" t="str">
            <v>AURORA</v>
          </cell>
          <cell r="E437" t="str">
            <v>A.S.D. Aurora Arci Ravacciano 1948</v>
          </cell>
          <cell r="F437">
            <v>1969</v>
          </cell>
          <cell r="G437" t="str">
            <v>F-45 SENIORES MASCH.</v>
          </cell>
          <cell r="H437" t="str">
            <v>SI</v>
          </cell>
          <cell r="I437" t="str">
            <v>F-45 SENIORES MASCH.</v>
          </cell>
          <cell r="J437" t="str">
            <v>SI</v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str">
            <v>F-45 SENIORES MASCH.</v>
          </cell>
          <cell r="Q437" t="str">
            <v>D-35 SENIORES MASCH.</v>
          </cell>
          <cell r="R437" t="str">
            <v>RAGAZZI</v>
          </cell>
          <cell r="S437" t="str">
            <v>F-45 SENIORES MASCH.</v>
          </cell>
          <cell r="T437">
            <v>0</v>
          </cell>
        </row>
        <row r="438">
          <cell r="A438">
            <v>436</v>
          </cell>
          <cell r="B438" t="str">
            <v>CIOMMO ANTONELLA</v>
          </cell>
          <cell r="C438" t="str">
            <v>F</v>
          </cell>
          <cell r="D438" t="str">
            <v>AURORA</v>
          </cell>
          <cell r="E438" t="str">
            <v>A.S.D. Aurora Arci Ravacciano 1948</v>
          </cell>
          <cell r="F438">
            <v>1966</v>
          </cell>
          <cell r="G438" t="str">
            <v>G-50 VETERANI FEMM.</v>
          </cell>
          <cell r="H438" t="str">
            <v>SI</v>
          </cell>
          <cell r="I438" t="str">
            <v>G-50 VETERANI FEMM.</v>
          </cell>
          <cell r="J438" t="str">
            <v>SI</v>
          </cell>
          <cell r="K438" t="str">
            <v>ITA</v>
          </cell>
          <cell r="L438">
            <v>0</v>
          </cell>
          <cell r="M438" t="str">
            <v>G-50 VETERANI FEMM.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G-50 VETERANI FEMM.</v>
          </cell>
          <cell r="T438">
            <v>0</v>
          </cell>
        </row>
        <row r="439">
          <cell r="A439">
            <v>437</v>
          </cell>
          <cell r="B439" t="str">
            <v>FOSI GIORGIO</v>
          </cell>
          <cell r="C439" t="str">
            <v>M</v>
          </cell>
          <cell r="D439" t="str">
            <v>LIBERTAS SIENA</v>
          </cell>
          <cell r="E439" t="str">
            <v>G.P.A. Libertas Siena</v>
          </cell>
          <cell r="F439">
            <v>1943</v>
          </cell>
          <cell r="G439" t="str">
            <v>M-70 VETERANI MASCH.</v>
          </cell>
          <cell r="I439" t="str">
            <v/>
          </cell>
          <cell r="J439" t="str">
            <v>SI</v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str">
            <v>M-70 VETERANI MASCH.</v>
          </cell>
          <cell r="Q439" t="str">
            <v>D-35 SENIORES MASCH.</v>
          </cell>
          <cell r="R439" t="str">
            <v>RAGAZZI</v>
          </cell>
          <cell r="S439" t="str">
            <v>M-70 VETERANI MASCH.</v>
          </cell>
          <cell r="T439">
            <v>0</v>
          </cell>
        </row>
        <row r="440">
          <cell r="A440">
            <v>438</v>
          </cell>
          <cell r="B440" t="str">
            <v>GHIRO FABIO</v>
          </cell>
          <cell r="C440" t="str">
            <v>M</v>
          </cell>
          <cell r="D440" t="str">
            <v>AURORA</v>
          </cell>
          <cell r="E440" t="str">
            <v>A.S.D. Aurora Arci Ravacciano 1948</v>
          </cell>
          <cell r="F440">
            <v>1965</v>
          </cell>
          <cell r="G440" t="str">
            <v>G-50 VETERANI MASCH.</v>
          </cell>
          <cell r="H440" t="str">
            <v>SI</v>
          </cell>
          <cell r="I440" t="str">
            <v>G-50 VETERANI MASCH.</v>
          </cell>
          <cell r="J440" t="str">
            <v>SI</v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str">
            <v>G-50 VETERANI MASCH.</v>
          </cell>
          <cell r="Q440" t="str">
            <v>D-35 SENIORES MASCH.</v>
          </cell>
          <cell r="R440" t="str">
            <v>RAGAZZI</v>
          </cell>
          <cell r="S440" t="str">
            <v>G-50 VETERANI MASCH.</v>
          </cell>
          <cell r="T440">
            <v>0</v>
          </cell>
        </row>
        <row r="441">
          <cell r="A441">
            <v>439</v>
          </cell>
          <cell r="B441" t="str">
            <v>GUIGGIANI ROBERTO</v>
          </cell>
          <cell r="C441" t="str">
            <v>M</v>
          </cell>
          <cell r="D441" t="str">
            <v>AURORA</v>
          </cell>
          <cell r="E441" t="str">
            <v>A.S.D. Aurora Arci Ravacciano 1948</v>
          </cell>
          <cell r="F441">
            <v>1964</v>
          </cell>
          <cell r="G441" t="str">
            <v>G-50 VETERANI MASCH.</v>
          </cell>
          <cell r="H441" t="str">
            <v>SI</v>
          </cell>
          <cell r="I441" t="str">
            <v>G-50 VETERANI MASCH.</v>
          </cell>
          <cell r="J441" t="str">
            <v>SI</v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str">
            <v>G-50 VETERANI MASCH.</v>
          </cell>
          <cell r="Q441" t="str">
            <v>D-35 SENIORES MASCH.</v>
          </cell>
          <cell r="R441" t="str">
            <v>RAGAZZI</v>
          </cell>
          <cell r="S441" t="str">
            <v>G-50 VETERANI MASCH.</v>
          </cell>
          <cell r="T441">
            <v>0</v>
          </cell>
        </row>
        <row r="442">
          <cell r="A442">
            <v>440</v>
          </cell>
          <cell r="B442" t="str">
            <v>SASSI ANTONELLA</v>
          </cell>
          <cell r="C442" t="str">
            <v>F</v>
          </cell>
          <cell r="D442" t="str">
            <v>AURORA</v>
          </cell>
          <cell r="E442" t="str">
            <v>A.S.D. Aurora Arci Ravacciano 1948</v>
          </cell>
          <cell r="F442">
            <v>1958</v>
          </cell>
          <cell r="G442" t="str">
            <v>H-55 VETERANI FEMM.</v>
          </cell>
          <cell r="H442" t="str">
            <v>SI</v>
          </cell>
          <cell r="I442" t="str">
            <v>H-55 VETERANI FEMM.</v>
          </cell>
          <cell r="J442" t="str">
            <v>SI</v>
          </cell>
          <cell r="K442" t="str">
            <v>ITA</v>
          </cell>
          <cell r="L442">
            <v>0</v>
          </cell>
          <cell r="M442" t="str">
            <v>H-55 VETERANI FEMM.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H-55 VETERANI FEMM.</v>
          </cell>
          <cell r="T442">
            <v>0</v>
          </cell>
        </row>
        <row r="443">
          <cell r="A443">
            <v>441</v>
          </cell>
          <cell r="B443" t="str">
            <v>CIVAI GIANNI</v>
          </cell>
          <cell r="C443" t="str">
            <v>M</v>
          </cell>
          <cell r="D443" t="str">
            <v>MONTEAPERTI</v>
          </cell>
          <cell r="E443" t="str">
            <v>A.S.D. G.S. Monteaperti</v>
          </cell>
          <cell r="F443">
            <v>1961</v>
          </cell>
          <cell r="G443" t="str">
            <v>H-55 VETERANI MASCH.</v>
          </cell>
          <cell r="H443" t="str">
            <v>SI</v>
          </cell>
          <cell r="I443" t="str">
            <v>H-55 VETERANI MASCH.</v>
          </cell>
          <cell r="J443" t="str">
            <v>SI</v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str">
            <v>H-55 VETERANI MASCH.</v>
          </cell>
          <cell r="Q443" t="str">
            <v>D-35 SENIORES MASCH.</v>
          </cell>
          <cell r="R443" t="str">
            <v>RAGAZZI</v>
          </cell>
          <cell r="S443" t="str">
            <v>H-55 VETERANI MASCH.</v>
          </cell>
          <cell r="T443">
            <v>0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>
            <v>0</v>
          </cell>
        </row>
        <row r="445">
          <cell r="A445">
            <v>443</v>
          </cell>
          <cell r="B445" t="str">
            <v>MARIOTTI MAURO</v>
          </cell>
          <cell r="C445" t="str">
            <v>M</v>
          </cell>
          <cell r="D445" t="str">
            <v>MONTEAPERTI</v>
          </cell>
          <cell r="E445" t="str">
            <v>A.S.D. G.S. Monteaperti</v>
          </cell>
          <cell r="F445">
            <v>1961</v>
          </cell>
          <cell r="G445" t="str">
            <v>H-55 VETERANI MASCH.</v>
          </cell>
          <cell r="H445" t="str">
            <v>SI</v>
          </cell>
          <cell r="I445" t="str">
            <v>H-55 VETERANI MASCH.</v>
          </cell>
          <cell r="J445" t="str">
            <v>SI</v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str">
            <v>H-55 VETERANI MASCH.</v>
          </cell>
          <cell r="Q445" t="str">
            <v>D-35 SENIORES MASCH.</v>
          </cell>
          <cell r="R445" t="str">
            <v>RAGAZZI</v>
          </cell>
          <cell r="S445" t="str">
            <v>H-55 VETERANI MASCH.</v>
          </cell>
          <cell r="T445">
            <v>0</v>
          </cell>
        </row>
        <row r="446">
          <cell r="A446">
            <v>444</v>
          </cell>
          <cell r="B446" t="str">
            <v>ROTUNNO PAOLO</v>
          </cell>
          <cell r="C446" t="str">
            <v>M</v>
          </cell>
          <cell r="D446" t="str">
            <v>MONTEAPERTI</v>
          </cell>
          <cell r="E446" t="str">
            <v>A.S.D. G.S. Monteaperti</v>
          </cell>
          <cell r="F446">
            <v>1946</v>
          </cell>
          <cell r="G446" t="str">
            <v>M-70 VETERANI MASCH.</v>
          </cell>
          <cell r="H446" t="str">
            <v>SI</v>
          </cell>
          <cell r="I446" t="str">
            <v>M-70 VETERANI MASCH.</v>
          </cell>
          <cell r="J446" t="str">
            <v>SI</v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str">
            <v>M-70 VETERANI MASCH.</v>
          </cell>
          <cell r="Q446" t="str">
            <v>D-35 SENIORES MASCH.</v>
          </cell>
          <cell r="R446" t="str">
            <v>RAGAZZI</v>
          </cell>
          <cell r="S446" t="str">
            <v>M-70 VETERANI MASCH.</v>
          </cell>
          <cell r="T446">
            <v>0</v>
          </cell>
        </row>
        <row r="447">
          <cell r="A447">
            <v>445</v>
          </cell>
          <cell r="B447" t="str">
            <v>FRANCINI SABRINA</v>
          </cell>
          <cell r="C447" t="str">
            <v>F</v>
          </cell>
          <cell r="D447" t="str">
            <v>BEST</v>
          </cell>
          <cell r="E447" t="str">
            <v>Palestra "The Best Body"</v>
          </cell>
          <cell r="F447">
            <v>1970</v>
          </cell>
          <cell r="G447" t="str">
            <v>F-45 SENIORES FEMM.</v>
          </cell>
          <cell r="H447" t="str">
            <v>SI</v>
          </cell>
          <cell r="I447" t="str">
            <v>F-45 SENIORES FEMM.</v>
          </cell>
          <cell r="J447" t="str">
            <v>SI</v>
          </cell>
          <cell r="K447" t="str">
            <v>ITA</v>
          </cell>
          <cell r="L447">
            <v>0</v>
          </cell>
          <cell r="M447" t="str">
            <v>F-45 SENIORES FEMM.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F-45 SENIORES FEMM.</v>
          </cell>
          <cell r="T447">
            <v>0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>
            <v>0</v>
          </cell>
        </row>
        <row r="449">
          <cell r="A449">
            <v>447</v>
          </cell>
          <cell r="B449" t="str">
            <v>CARONI ROBERTO</v>
          </cell>
          <cell r="C449" t="str">
            <v>M</v>
          </cell>
          <cell r="D449" t="str">
            <v>BEST</v>
          </cell>
          <cell r="E449" t="str">
            <v>Palestra "The Best Body"</v>
          </cell>
          <cell r="F449">
            <v>1969</v>
          </cell>
          <cell r="G449" t="str">
            <v>F-45 SENIORES MASCH.</v>
          </cell>
          <cell r="H449" t="str">
            <v>SI</v>
          </cell>
          <cell r="I449" t="str">
            <v>F-45 SENIORES MASCH.</v>
          </cell>
          <cell r="J449" t="str">
            <v>SI</v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str">
            <v>F-45 SENIORES MASCH.</v>
          </cell>
          <cell r="Q449" t="str">
            <v>D-35 SENIORES MASCH.</v>
          </cell>
          <cell r="R449" t="str">
            <v>RAGAZZI</v>
          </cell>
          <cell r="S449" t="str">
            <v>F-45 SENIORES MASCH.</v>
          </cell>
          <cell r="T449">
            <v>0</v>
          </cell>
        </row>
        <row r="450">
          <cell r="A450">
            <v>448</v>
          </cell>
          <cell r="B450" t="str">
            <v>GARFI' GIORGIO+++</v>
          </cell>
          <cell r="C450" t="str">
            <v>M</v>
          </cell>
          <cell r="D450" t="str">
            <v>GREGGE</v>
          </cell>
          <cell r="E450" t="str">
            <v>A.S.D. Il Gregge Ribelle</v>
          </cell>
          <cell r="F450">
            <v>1963</v>
          </cell>
          <cell r="G450" t="str">
            <v>G-50 VETERANI MASCH.</v>
          </cell>
          <cell r="H450" t="str">
            <v>SI</v>
          </cell>
          <cell r="I450" t="str">
            <v>G-50 VETERANI MASCH.</v>
          </cell>
          <cell r="J450" t="str">
            <v>SI</v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str">
            <v>G-50 VETERANI MASCH.</v>
          </cell>
          <cell r="Q450" t="str">
            <v>D-35 SENIORES MASCH.</v>
          </cell>
          <cell r="R450" t="str">
            <v>RAGAZZI</v>
          </cell>
          <cell r="S450" t="str">
            <v>G-50 VETERANI MASCH.</v>
          </cell>
          <cell r="T450">
            <v>0</v>
          </cell>
        </row>
        <row r="451">
          <cell r="A451">
            <v>449</v>
          </cell>
          <cell r="B451" t="str">
            <v>DOS SANTOS BARBARA+++</v>
          </cell>
          <cell r="C451" t="str">
            <v>F</v>
          </cell>
          <cell r="D451" t="str">
            <v>GREGGE</v>
          </cell>
          <cell r="E451" t="str">
            <v>A.S.D. Il Gregge Ribelle</v>
          </cell>
          <cell r="F451">
            <v>1968</v>
          </cell>
          <cell r="G451" t="str">
            <v>F-45 SENIORES FEMM.</v>
          </cell>
          <cell r="H451" t="str">
            <v>SI</v>
          </cell>
          <cell r="I451" t="str">
            <v>F-45 SENIORES FEMM.</v>
          </cell>
          <cell r="J451" t="str">
            <v>SI</v>
          </cell>
          <cell r="K451" t="str">
            <v>ITA</v>
          </cell>
          <cell r="L451">
            <v>0</v>
          </cell>
          <cell r="M451" t="str">
            <v>F-45 SENIORES FEMM.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F-45 SENIORES FEMM.</v>
          </cell>
          <cell r="T451">
            <v>0</v>
          </cell>
        </row>
        <row r="452">
          <cell r="A452">
            <v>450</v>
          </cell>
          <cell r="B452" t="str">
            <v>GENNAI MASSIMO</v>
          </cell>
          <cell r="C452" t="str">
            <v>M</v>
          </cell>
          <cell r="D452" t="str">
            <v>PONTICINO</v>
          </cell>
          <cell r="E452" t="str">
            <v>Atletica Ponticino</v>
          </cell>
          <cell r="F452">
            <v>1968</v>
          </cell>
          <cell r="G452" t="str">
            <v>F-45 SENIORES MASCH.</v>
          </cell>
          <cell r="I452" t="str">
            <v/>
          </cell>
          <cell r="J452" t="str">
            <v>SI</v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str">
            <v>F-45 SENIORES MASCH.</v>
          </cell>
          <cell r="Q452" t="str">
            <v>D-35 SENIORES MASCH.</v>
          </cell>
          <cell r="R452" t="str">
            <v>RAGAZZI</v>
          </cell>
          <cell r="S452" t="str">
            <v>F-45 SENIORES MASCH.</v>
          </cell>
          <cell r="T452">
            <v>0</v>
          </cell>
        </row>
        <row r="453">
          <cell r="A453">
            <v>451</v>
          </cell>
          <cell r="B453" t="str">
            <v>FRONTANI MASSIMO</v>
          </cell>
          <cell r="C453" t="str">
            <v>M</v>
          </cell>
          <cell r="D453" t="str">
            <v>PONTICINO</v>
          </cell>
          <cell r="E453" t="str">
            <v>Atletica Ponticino</v>
          </cell>
          <cell r="F453">
            <v>1965</v>
          </cell>
          <cell r="G453" t="str">
            <v>G-50 VETERANI MASCH.</v>
          </cell>
          <cell r="I453" t="str">
            <v/>
          </cell>
          <cell r="J453" t="str">
            <v>SI</v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str">
            <v>G-50 VETERANI MASCH.</v>
          </cell>
          <cell r="Q453" t="str">
            <v>D-35 SENIORES MASCH.</v>
          </cell>
          <cell r="R453" t="str">
            <v>RAGAZZI</v>
          </cell>
          <cell r="S453" t="str">
            <v>G-50 VETERANI MASCH.</v>
          </cell>
          <cell r="T453">
            <v>0</v>
          </cell>
        </row>
        <row r="454">
          <cell r="A454">
            <v>452</v>
          </cell>
          <cell r="B454" t="str">
            <v>PACI MASSIMO+++</v>
          </cell>
          <cell r="C454" t="str">
            <v>M</v>
          </cell>
          <cell r="D454" t="str">
            <v>PONTICINO</v>
          </cell>
          <cell r="E454" t="str">
            <v>Atletica Ponticino</v>
          </cell>
          <cell r="F454">
            <v>1961</v>
          </cell>
          <cell r="G454" t="str">
            <v>H-55 VETERANI MASCH.</v>
          </cell>
          <cell r="I454" t="str">
            <v/>
          </cell>
          <cell r="J454" t="str">
            <v>SI</v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str">
            <v>H-55 VETERANI MASCH.</v>
          </cell>
          <cell r="Q454" t="str">
            <v>D-35 SENIORES MASCH.</v>
          </cell>
          <cell r="R454" t="str">
            <v>RAGAZZI</v>
          </cell>
          <cell r="S454" t="str">
            <v>H-55 VETERANI MASCH.</v>
          </cell>
          <cell r="T454">
            <v>0</v>
          </cell>
        </row>
        <row r="455">
          <cell r="A455">
            <v>453</v>
          </cell>
          <cell r="B455" t="str">
            <v>FORZINI EGISTO</v>
          </cell>
          <cell r="C455" t="str">
            <v>M</v>
          </cell>
          <cell r="D455" t="str">
            <v>PONTICINO</v>
          </cell>
          <cell r="E455" t="str">
            <v>Atletica Ponticino</v>
          </cell>
          <cell r="F455">
            <v>1956</v>
          </cell>
          <cell r="G455" t="str">
            <v>I-60 VETERANI MASCH.</v>
          </cell>
          <cell r="I455" t="str">
            <v/>
          </cell>
          <cell r="J455" t="str">
            <v>SI</v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str">
            <v>I-60 VETERANI MASCH.</v>
          </cell>
          <cell r="Q455" t="str">
            <v>D-35 SENIORES MASCH.</v>
          </cell>
          <cell r="R455" t="str">
            <v>RAGAZZI</v>
          </cell>
          <cell r="S455" t="str">
            <v>I-60 VETERANI MASCH.</v>
          </cell>
          <cell r="T455">
            <v>0</v>
          </cell>
        </row>
        <row r="456">
          <cell r="A456">
            <v>454</v>
          </cell>
          <cell r="B456" t="str">
            <v>BRUNI MARCO</v>
          </cell>
          <cell r="C456" t="str">
            <v>M</v>
          </cell>
          <cell r="D456" t="str">
            <v>PONTICINO</v>
          </cell>
          <cell r="E456" t="str">
            <v>Atletica Ponticino</v>
          </cell>
          <cell r="F456">
            <v>1957</v>
          </cell>
          <cell r="G456" t="str">
            <v>H-55 VETERANI MASCH.</v>
          </cell>
          <cell r="I456" t="str">
            <v/>
          </cell>
          <cell r="J456" t="str">
            <v>SI</v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str">
            <v>H-55 VETERANI MASCH.</v>
          </cell>
          <cell r="Q456" t="str">
            <v>D-35 SENIORES MASCH.</v>
          </cell>
          <cell r="R456" t="str">
            <v>RAGAZZI</v>
          </cell>
          <cell r="S456" t="str">
            <v>H-55 VETERANI MASCH.</v>
          </cell>
          <cell r="T456">
            <v>0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>
            <v>0</v>
          </cell>
        </row>
        <row r="458">
          <cell r="A458">
            <v>456</v>
          </cell>
          <cell r="B458" t="str">
            <v>Cannucci Matteo</v>
          </cell>
          <cell r="C458" t="str">
            <v>M</v>
          </cell>
          <cell r="D458" t="str">
            <v>FIORINO</v>
          </cell>
          <cell r="E458" t="str">
            <v>G.S. Il Fiorino  A.S.D.</v>
          </cell>
          <cell r="F458">
            <v>1990</v>
          </cell>
          <cell r="G458" t="str">
            <v>B-25 SENIORES MASCH.</v>
          </cell>
          <cell r="I458" t="str">
            <v/>
          </cell>
          <cell r="J458" t="str">
            <v>SI</v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str">
            <v>B-25 SENIORES MASCH.</v>
          </cell>
          <cell r="Q458" t="str">
            <v>B-25 SENIORES MASCH.</v>
          </cell>
          <cell r="R458" t="str">
            <v>RAGAZZI</v>
          </cell>
          <cell r="S458" t="str">
            <v>B-25 SENIORES MASCH.</v>
          </cell>
          <cell r="T458">
            <v>0</v>
          </cell>
        </row>
        <row r="459">
          <cell r="A459">
            <v>457</v>
          </cell>
          <cell r="B459" t="str">
            <v>SALMASO ROBERTO</v>
          </cell>
          <cell r="C459" t="str">
            <v>M</v>
          </cell>
          <cell r="D459" t="str">
            <v>MONTEGROTTO</v>
          </cell>
          <cell r="E459" t="str">
            <v>G.P. Turristi Montegrotto</v>
          </cell>
          <cell r="F459">
            <v>1980</v>
          </cell>
          <cell r="G459" t="str">
            <v>D-35 SENIORES MASCH.</v>
          </cell>
          <cell r="I459" t="str">
            <v/>
          </cell>
          <cell r="J459" t="str">
            <v>SI</v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str">
            <v>D-35 SENIORES MASCH.</v>
          </cell>
          <cell r="Q459" t="str">
            <v>D-35 SENIORES MASCH.</v>
          </cell>
          <cell r="R459" t="str">
            <v>RAGAZZI</v>
          </cell>
          <cell r="S459" t="str">
            <v>D-35 SENIORES MASCH.</v>
          </cell>
          <cell r="T459">
            <v>0</v>
          </cell>
        </row>
        <row r="460">
          <cell r="A460">
            <v>458</v>
          </cell>
          <cell r="B460" t="str">
            <v>Bianchini Alessandro</v>
          </cell>
          <cell r="C460" t="str">
            <v>M</v>
          </cell>
          <cell r="D460" t="str">
            <v>TDM</v>
          </cell>
          <cell r="E460" t="str">
            <v>A.S.D. S.P. Torre del Mangia</v>
          </cell>
          <cell r="F460">
            <v>1966</v>
          </cell>
          <cell r="G460" t="str">
            <v>G-50 VETERANI MASCH.</v>
          </cell>
          <cell r="H460" t="str">
            <v>SI</v>
          </cell>
          <cell r="I460" t="str">
            <v>G-50 VETERANI MASCH.</v>
          </cell>
          <cell r="J460" t="str">
            <v>SI</v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str">
            <v>G-50 VETERANI MASCH.</v>
          </cell>
          <cell r="Q460" t="str">
            <v>D-35 SENIORES MASCH.</v>
          </cell>
          <cell r="R460" t="str">
            <v>RAGAZZI</v>
          </cell>
          <cell r="S460" t="str">
            <v>G-50 VETERANI MASCH.</v>
          </cell>
          <cell r="T460">
            <v>0</v>
          </cell>
        </row>
        <row r="461">
          <cell r="A461">
            <v>459</v>
          </cell>
          <cell r="B461" t="str">
            <v>MINI AURORA</v>
          </cell>
          <cell r="C461" t="str">
            <v>F</v>
          </cell>
          <cell r="D461" t="str">
            <v>TDM</v>
          </cell>
          <cell r="E461" t="str">
            <v>A.S.D. S.P. Torre del Mangia</v>
          </cell>
          <cell r="F461">
            <v>2007</v>
          </cell>
          <cell r="G461" t="str">
            <v>PULCINI FEMM.</v>
          </cell>
          <cell r="H461" t="str">
            <v>SI</v>
          </cell>
          <cell r="I461" t="str">
            <v>PULCINI FEMM.</v>
          </cell>
          <cell r="J461" t="str">
            <v>SI</v>
          </cell>
          <cell r="K461" t="str">
            <v>ITA</v>
          </cell>
          <cell r="L461">
            <v>0</v>
          </cell>
          <cell r="M461" t="str">
            <v>PULCINI FEMM.</v>
          </cell>
          <cell r="N461" t="str">
            <v>PULCINI FEMM.</v>
          </cell>
          <cell r="O461" t="str">
            <v>PULCINI FEMM.</v>
          </cell>
          <cell r="P461" t="b">
            <v>0</v>
          </cell>
          <cell r="Q461" t="str">
            <v>PULCINI MASCH.</v>
          </cell>
          <cell r="R461" t="str">
            <v>PULCINI MASCH.</v>
          </cell>
          <cell r="S461" t="str">
            <v>PULCINI FEMM.</v>
          </cell>
          <cell r="T461">
            <v>0</v>
          </cell>
        </row>
        <row r="462">
          <cell r="A462">
            <v>460</v>
          </cell>
          <cell r="B462" t="str">
            <v>NANNETTI ALICE</v>
          </cell>
          <cell r="C462" t="str">
            <v>F</v>
          </cell>
          <cell r="D462" t="str">
            <v>TDM</v>
          </cell>
          <cell r="E462" t="str">
            <v>A.S.D. S.P. Torre del Mangia</v>
          </cell>
          <cell r="F462">
            <v>2003</v>
          </cell>
          <cell r="G462" t="str">
            <v>RAGAZZE</v>
          </cell>
          <cell r="H462" t="str">
            <v>SI</v>
          </cell>
          <cell r="I462" t="str">
            <v>RAGAZZE</v>
          </cell>
          <cell r="J462" t="str">
            <v>SI</v>
          </cell>
          <cell r="K462" t="str">
            <v>ITA</v>
          </cell>
          <cell r="L462">
            <v>0</v>
          </cell>
          <cell r="M462" t="str">
            <v>RAGAZZE</v>
          </cell>
          <cell r="N462" t="str">
            <v>RAGAZZE</v>
          </cell>
          <cell r="O462" t="str">
            <v>PULCINI FEMM.</v>
          </cell>
          <cell r="P462" t="b">
            <v>0</v>
          </cell>
          <cell r="Q462" t="str">
            <v>RAGAZZI</v>
          </cell>
          <cell r="R462" t="str">
            <v>RAGAZZI</v>
          </cell>
          <cell r="S462" t="str">
            <v>RAGAZZE</v>
          </cell>
          <cell r="T462">
            <v>0</v>
          </cell>
        </row>
        <row r="463">
          <cell r="A463">
            <v>461</v>
          </cell>
          <cell r="B463" t="str">
            <v>RICCUCCI ELENIA</v>
          </cell>
          <cell r="C463" t="str">
            <v>F</v>
          </cell>
          <cell r="D463" t="str">
            <v>TDM</v>
          </cell>
          <cell r="E463" t="str">
            <v>A.S.D. S.P. Torre del Mangia</v>
          </cell>
          <cell r="F463">
            <v>2003</v>
          </cell>
          <cell r="G463" t="str">
            <v>RAGAZZE</v>
          </cell>
          <cell r="H463" t="str">
            <v>SI</v>
          </cell>
          <cell r="I463" t="str">
            <v>RAGAZZE</v>
          </cell>
          <cell r="J463" t="str">
            <v>SI</v>
          </cell>
          <cell r="K463" t="str">
            <v>ITA</v>
          </cell>
          <cell r="L463">
            <v>0</v>
          </cell>
          <cell r="M463" t="str">
            <v>RAGAZZE</v>
          </cell>
          <cell r="N463" t="str">
            <v>RAGAZZE</v>
          </cell>
          <cell r="O463" t="str">
            <v>PULCINI FEMM.</v>
          </cell>
          <cell r="P463" t="b">
            <v>0</v>
          </cell>
          <cell r="Q463" t="str">
            <v>RAGAZZI</v>
          </cell>
          <cell r="R463" t="str">
            <v>RAGAZZI</v>
          </cell>
          <cell r="S463" t="str">
            <v>RAGAZZE</v>
          </cell>
          <cell r="T463">
            <v>0</v>
          </cell>
        </row>
        <row r="464">
          <cell r="A464">
            <v>462</v>
          </cell>
          <cell r="B464" t="str">
            <v>RICCUCCI NOEMI</v>
          </cell>
          <cell r="C464" t="str">
            <v>F</v>
          </cell>
          <cell r="D464" t="str">
            <v>TDM</v>
          </cell>
          <cell r="E464" t="str">
            <v>A.S.D. S.P. Torre del Mangia</v>
          </cell>
          <cell r="F464">
            <v>2008</v>
          </cell>
          <cell r="G464" t="str">
            <v>PULCINI FEMM.</v>
          </cell>
          <cell r="H464" t="str">
            <v>SI</v>
          </cell>
          <cell r="I464" t="str">
            <v>PULCINI FEMM.</v>
          </cell>
          <cell r="J464" t="str">
            <v>SI</v>
          </cell>
          <cell r="K464" t="str">
            <v>ITA</v>
          </cell>
          <cell r="L464">
            <v>0</v>
          </cell>
          <cell r="M464" t="str">
            <v>PULCINI FEMM.</v>
          </cell>
          <cell r="N464" t="str">
            <v>PULCINI FEMM.</v>
          </cell>
          <cell r="O464" t="str">
            <v>PULCINI FEMM.</v>
          </cell>
          <cell r="P464" t="b">
            <v>0</v>
          </cell>
          <cell r="Q464" t="str">
            <v>PULCINI MASCH.</v>
          </cell>
          <cell r="R464" t="str">
            <v>PULCINI MASCH.</v>
          </cell>
          <cell r="S464" t="str">
            <v>PULCINI FEMM.</v>
          </cell>
          <cell r="T464">
            <v>0</v>
          </cell>
        </row>
        <row r="465">
          <cell r="A465">
            <v>463</v>
          </cell>
          <cell r="B465" t="str">
            <v>ROCCHETTI THOMAS</v>
          </cell>
          <cell r="C465" t="str">
            <v>M</v>
          </cell>
          <cell r="D465" t="str">
            <v>TDM</v>
          </cell>
          <cell r="E465" t="str">
            <v>A.S.D. S.P. Torre del Mangia</v>
          </cell>
          <cell r="F465">
            <v>2005</v>
          </cell>
          <cell r="G465" t="str">
            <v>ESORDIENTI MASCH.</v>
          </cell>
          <cell r="H465" t="str">
            <v>SI</v>
          </cell>
          <cell r="I465" t="str">
            <v>ESORDIENTI MASCH.</v>
          </cell>
          <cell r="J465" t="str">
            <v>SI</v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ESORDIENTI FEMM.</v>
          </cell>
          <cell r="O465" t="str">
            <v>PULCINI FEMM.</v>
          </cell>
          <cell r="P465" t="str">
            <v>ESORDIENTI MASCH.</v>
          </cell>
          <cell r="Q465" t="str">
            <v>ESORDIENTI MASCH.</v>
          </cell>
          <cell r="R465" t="str">
            <v>ESORDIENTI MASCH.</v>
          </cell>
          <cell r="S465" t="str">
            <v>ESORDIENTI MASCH.</v>
          </cell>
          <cell r="T465">
            <v>0</v>
          </cell>
        </row>
        <row r="466">
          <cell r="A466">
            <v>464</v>
          </cell>
          <cell r="B466" t="str">
            <v>ALDINUCCI CARLO</v>
          </cell>
          <cell r="C466" t="str">
            <v>M</v>
          </cell>
          <cell r="D466" t="str">
            <v>TDM</v>
          </cell>
          <cell r="E466" t="str">
            <v>A.S.D. S.P. Torre del Mangia</v>
          </cell>
          <cell r="F466">
            <v>1967</v>
          </cell>
          <cell r="G466" t="str">
            <v>F-45 SENIORES MASCH.</v>
          </cell>
          <cell r="H466" t="str">
            <v>SI</v>
          </cell>
          <cell r="I466" t="str">
            <v>F-45 SENIORES MASCH.</v>
          </cell>
          <cell r="J466" t="str">
            <v>SI</v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str">
            <v>F-45 SENIORES MASCH.</v>
          </cell>
          <cell r="Q466" t="str">
            <v>D-35 SENIORES MASCH.</v>
          </cell>
          <cell r="R466" t="str">
            <v>RAGAZZI</v>
          </cell>
          <cell r="S466" t="str">
            <v>F-45 SENIORES MASCH.</v>
          </cell>
          <cell r="T466">
            <v>0</v>
          </cell>
        </row>
        <row r="467">
          <cell r="A467">
            <v>465</v>
          </cell>
          <cell r="B467" t="str">
            <v>ANSELMI SIMONE</v>
          </cell>
          <cell r="C467" t="str">
            <v>M</v>
          </cell>
          <cell r="D467" t="str">
            <v>TDM</v>
          </cell>
          <cell r="E467" t="str">
            <v>A.S.D. S.P. Torre del Mangia</v>
          </cell>
          <cell r="F467">
            <v>1970</v>
          </cell>
          <cell r="G467" t="str">
            <v>F-45 SENIORES MASCH.</v>
          </cell>
          <cell r="H467" t="str">
            <v>SI</v>
          </cell>
          <cell r="I467" t="str">
            <v>F-45 SENIORES MASCH.</v>
          </cell>
          <cell r="J467" t="str">
            <v>SI</v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str">
            <v>F-45 SENIORES MASCH.</v>
          </cell>
          <cell r="Q467" t="str">
            <v>D-35 SENIORES MASCH.</v>
          </cell>
          <cell r="R467" t="str">
            <v>RAGAZZI</v>
          </cell>
          <cell r="S467" t="str">
            <v>F-45 SENIORES MASCH.</v>
          </cell>
          <cell r="T467">
            <v>0</v>
          </cell>
        </row>
        <row r="468">
          <cell r="A468">
            <v>466</v>
          </cell>
          <cell r="B468" t="str">
            <v>BARTALINI SIMONE</v>
          </cell>
          <cell r="C468" t="str">
            <v>M</v>
          </cell>
          <cell r="D468" t="str">
            <v>TDM</v>
          </cell>
          <cell r="E468" t="str">
            <v>A.S.D. S.P. Torre del Mangia</v>
          </cell>
          <cell r="F468">
            <v>1972</v>
          </cell>
          <cell r="G468" t="str">
            <v>E-40 SENIORES MASCH.</v>
          </cell>
          <cell r="H468" t="str">
            <v>SI</v>
          </cell>
          <cell r="I468" t="str">
            <v>E-40 SENIORES MASCH.</v>
          </cell>
          <cell r="J468" t="str">
            <v>SI</v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str">
            <v>E-40 SENIORES MASCH.</v>
          </cell>
          <cell r="Q468" t="str">
            <v>D-35 SENIORES MASCH.</v>
          </cell>
          <cell r="R468" t="str">
            <v>RAGAZZI</v>
          </cell>
          <cell r="S468" t="str">
            <v>E-40 SENIORES MASCH.</v>
          </cell>
          <cell r="T468">
            <v>0</v>
          </cell>
        </row>
        <row r="469">
          <cell r="A469">
            <v>467</v>
          </cell>
          <cell r="B469" t="str">
            <v>BIANCHINI EUGENIO</v>
          </cell>
          <cell r="C469" t="str">
            <v>M</v>
          </cell>
          <cell r="D469" t="str">
            <v>TDM</v>
          </cell>
          <cell r="E469" t="str">
            <v>A.S.D. S.P. Torre del Mangia</v>
          </cell>
          <cell r="F469">
            <v>1993</v>
          </cell>
          <cell r="G469" t="str">
            <v>A-20 SENIORES MASCH.</v>
          </cell>
          <cell r="H469" t="str">
            <v>SI</v>
          </cell>
          <cell r="I469" t="str">
            <v>A-20 SENIORES MASCH.</v>
          </cell>
          <cell r="J469" t="str">
            <v>SI</v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A-20 SENIORES FEMM.</v>
          </cell>
          <cell r="O469" t="str">
            <v>PULCINI FEMM.</v>
          </cell>
          <cell r="P469" t="str">
            <v>A-20 SENIORES MASCH.</v>
          </cell>
          <cell r="Q469" t="str">
            <v>A-20 SENIORES MASCH.</v>
          </cell>
          <cell r="R469" t="str">
            <v>RAGAZZI</v>
          </cell>
          <cell r="S469" t="str">
            <v>A-20 SENIORES MASCH.</v>
          </cell>
          <cell r="T469">
            <v>0</v>
          </cell>
        </row>
        <row r="470">
          <cell r="A470">
            <v>468</v>
          </cell>
          <cell r="B470" t="str">
            <v>BOLDI CARLA</v>
          </cell>
          <cell r="C470" t="str">
            <v>F</v>
          </cell>
          <cell r="D470" t="str">
            <v>TDM</v>
          </cell>
          <cell r="E470" t="str">
            <v>A.S.D. S.P. Torre del Mangia</v>
          </cell>
          <cell r="F470">
            <v>1961</v>
          </cell>
          <cell r="G470" t="str">
            <v>H-55 VETERANI FEMM.</v>
          </cell>
          <cell r="H470" t="str">
            <v>SI</v>
          </cell>
          <cell r="I470" t="str">
            <v>H-55 VETERANI FEMM.</v>
          </cell>
          <cell r="J470" t="str">
            <v>SI</v>
          </cell>
          <cell r="K470" t="str">
            <v>ITA</v>
          </cell>
          <cell r="L470">
            <v>0</v>
          </cell>
          <cell r="M470" t="str">
            <v>H-55 VETERANI FEMM.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H-55 VETERANI FEMM.</v>
          </cell>
          <cell r="T470">
            <v>0</v>
          </cell>
        </row>
        <row r="471">
          <cell r="A471">
            <v>469</v>
          </cell>
          <cell r="B471" t="str">
            <v>BURRONI GIOVANNI</v>
          </cell>
          <cell r="C471" t="str">
            <v>M</v>
          </cell>
          <cell r="D471" t="str">
            <v>TDM</v>
          </cell>
          <cell r="E471" t="str">
            <v>A.S.D. S.P. Torre del Mangia</v>
          </cell>
          <cell r="F471">
            <v>1964</v>
          </cell>
          <cell r="G471" t="str">
            <v>G-50 VETERANI MASCH.</v>
          </cell>
          <cell r="H471" t="str">
            <v>SI</v>
          </cell>
          <cell r="I471" t="str">
            <v>G-50 VETERANI MASCH.</v>
          </cell>
          <cell r="J471" t="str">
            <v>SI</v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str">
            <v>G-50 VETERANI MASCH.</v>
          </cell>
          <cell r="Q471" t="str">
            <v>D-35 SENIORES MASCH.</v>
          </cell>
          <cell r="R471" t="str">
            <v>RAGAZZI</v>
          </cell>
          <cell r="S471" t="str">
            <v>G-50 VETERANI MASCH.</v>
          </cell>
          <cell r="T471">
            <v>0</v>
          </cell>
        </row>
        <row r="472">
          <cell r="A472">
            <v>470</v>
          </cell>
          <cell r="B472" t="str">
            <v>BURRONI LUCA</v>
          </cell>
          <cell r="C472" t="str">
            <v>M</v>
          </cell>
          <cell r="D472" t="str">
            <v>TDM</v>
          </cell>
          <cell r="E472" t="str">
            <v>A.S.D. S.P. Torre del Mangia</v>
          </cell>
          <cell r="F472">
            <v>1961</v>
          </cell>
          <cell r="G472" t="str">
            <v>H-55 VETERANI MASCH.</v>
          </cell>
          <cell r="H472" t="str">
            <v>SI</v>
          </cell>
          <cell r="I472" t="str">
            <v>H-55 VETERANI MASCH.</v>
          </cell>
          <cell r="J472" t="str">
            <v>SI</v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str">
            <v>H-55 VETERANI MASCH.</v>
          </cell>
          <cell r="Q472" t="str">
            <v>D-35 SENIORES MASCH.</v>
          </cell>
          <cell r="R472" t="str">
            <v>RAGAZZI</v>
          </cell>
          <cell r="S472" t="str">
            <v>H-55 VETERANI MASCH.</v>
          </cell>
          <cell r="T472">
            <v>0</v>
          </cell>
        </row>
        <row r="473">
          <cell r="A473">
            <v>471</v>
          </cell>
          <cell r="B473" t="str">
            <v>CALOCCHI ANNA</v>
          </cell>
          <cell r="C473" t="str">
            <v>F</v>
          </cell>
          <cell r="D473" t="str">
            <v>TDM</v>
          </cell>
          <cell r="E473" t="str">
            <v>A.S.D. S.P. Torre del Mangia</v>
          </cell>
          <cell r="F473">
            <v>1968</v>
          </cell>
          <cell r="G473" t="str">
            <v>F-45 SENIORES FEMM.</v>
          </cell>
          <cell r="H473" t="str">
            <v>SI</v>
          </cell>
          <cell r="I473" t="str">
            <v>F-45 SENIORES FEMM.</v>
          </cell>
          <cell r="J473" t="str">
            <v>SI</v>
          </cell>
          <cell r="K473" t="str">
            <v>ITA</v>
          </cell>
          <cell r="L473">
            <v>0</v>
          </cell>
          <cell r="M473" t="str">
            <v>F-45 SENIORES FEMM.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F-45 SENIORES FEMM.</v>
          </cell>
          <cell r="T473">
            <v>0</v>
          </cell>
        </row>
        <row r="474">
          <cell r="A474">
            <v>472</v>
          </cell>
          <cell r="B474" t="str">
            <v>CANTAGALLI GUIDO</v>
          </cell>
          <cell r="C474" t="str">
            <v>M</v>
          </cell>
          <cell r="D474" t="str">
            <v>TDM</v>
          </cell>
          <cell r="E474" t="str">
            <v>A.S.D. S.P. Torre del Mangia</v>
          </cell>
          <cell r="F474">
            <v>1963</v>
          </cell>
          <cell r="G474" t="str">
            <v>G-50 VETERANI MASCH.</v>
          </cell>
          <cell r="H474" t="str">
            <v>SI</v>
          </cell>
          <cell r="I474" t="str">
            <v>G-50 VETERANI MASCH.</v>
          </cell>
          <cell r="J474" t="str">
            <v>SI</v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str">
            <v>G-50 VETERANI MASCH.</v>
          </cell>
          <cell r="Q474" t="str">
            <v>D-35 SENIORES MASCH.</v>
          </cell>
          <cell r="R474" t="str">
            <v>RAGAZZI</v>
          </cell>
          <cell r="S474" t="str">
            <v>G-50 VETERANI MASCH.</v>
          </cell>
          <cell r="T474">
            <v>0</v>
          </cell>
        </row>
        <row r="475">
          <cell r="A475">
            <v>473</v>
          </cell>
          <cell r="B475" t="str">
            <v>CHIARELLI EMANUELA</v>
          </cell>
          <cell r="C475" t="str">
            <v>F</v>
          </cell>
          <cell r="D475" t="str">
            <v>TDM</v>
          </cell>
          <cell r="E475" t="str">
            <v>A.S.D. S.P. Torre del Mangia</v>
          </cell>
          <cell r="F475">
            <v>1974</v>
          </cell>
          <cell r="G475" t="str">
            <v>E-40 SENIORES FEMM.</v>
          </cell>
          <cell r="H475" t="str">
            <v>SI</v>
          </cell>
          <cell r="I475" t="str">
            <v>E-40 SENIORES FEMM.</v>
          </cell>
          <cell r="J475" t="str">
            <v>SI</v>
          </cell>
          <cell r="K475" t="str">
            <v>ITA</v>
          </cell>
          <cell r="L475">
            <v>0</v>
          </cell>
          <cell r="M475" t="str">
            <v>E-40 SENIORES FEMM.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E-40 SENIORES FEMM.</v>
          </cell>
          <cell r="T475">
            <v>0</v>
          </cell>
        </row>
        <row r="476">
          <cell r="A476">
            <v>474</v>
          </cell>
          <cell r="B476" t="str">
            <v>CORSI ILARIA</v>
          </cell>
          <cell r="C476" t="str">
            <v>F</v>
          </cell>
          <cell r="D476" t="str">
            <v>TDM</v>
          </cell>
          <cell r="E476" t="str">
            <v>A.S.D. S.P. Torre del Mangia</v>
          </cell>
          <cell r="F476">
            <v>1971</v>
          </cell>
          <cell r="G476" t="str">
            <v>F-45 SENIORES FEMM.</v>
          </cell>
          <cell r="H476" t="str">
            <v>SI</v>
          </cell>
          <cell r="I476" t="str">
            <v>F-45 SENIORES FEMM.</v>
          </cell>
          <cell r="J476" t="str">
            <v>SI</v>
          </cell>
          <cell r="K476" t="str">
            <v>ITA</v>
          </cell>
          <cell r="L476">
            <v>0</v>
          </cell>
          <cell r="M476" t="str">
            <v>F-45 SENIORES FEMM.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F-45 SENIORES FEMM.</v>
          </cell>
          <cell r="T476">
            <v>0</v>
          </cell>
        </row>
        <row r="477">
          <cell r="A477">
            <v>475</v>
          </cell>
          <cell r="B477" t="str">
            <v>CUCCO ROBERTO</v>
          </cell>
          <cell r="C477" t="str">
            <v>M</v>
          </cell>
          <cell r="D477" t="str">
            <v>TDM</v>
          </cell>
          <cell r="E477" t="str">
            <v>A.S.D. S.P. Torre del Mangia</v>
          </cell>
          <cell r="F477">
            <v>1982</v>
          </cell>
          <cell r="G477" t="str">
            <v>C-30 SENIORES MASCH.</v>
          </cell>
          <cell r="H477" t="str">
            <v>SI</v>
          </cell>
          <cell r="I477" t="str">
            <v>C-30 SENIORES MASCH.</v>
          </cell>
          <cell r="J477" t="str">
            <v>SI</v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str">
            <v>C-30 SENIORES MASCH.</v>
          </cell>
          <cell r="Q477" t="str">
            <v>C-30 SENIORES MASCH.</v>
          </cell>
          <cell r="R477" t="str">
            <v>RAGAZZI</v>
          </cell>
          <cell r="S477" t="str">
            <v>C-30 SENIORES MASCH.</v>
          </cell>
          <cell r="T477">
            <v>0</v>
          </cell>
        </row>
        <row r="478">
          <cell r="A478">
            <v>476</v>
          </cell>
          <cell r="B478" t="str">
            <v>DE FELICE GIANFRANCO</v>
          </cell>
          <cell r="C478" t="str">
            <v>M</v>
          </cell>
          <cell r="D478" t="str">
            <v>TDM</v>
          </cell>
          <cell r="E478" t="str">
            <v>A.S.D. S.P. Torre del Mangia</v>
          </cell>
          <cell r="F478">
            <v>1960</v>
          </cell>
          <cell r="G478" t="str">
            <v>H-55 VETERANI MASCH.</v>
          </cell>
          <cell r="H478" t="str">
            <v>SI</v>
          </cell>
          <cell r="I478" t="str">
            <v>H-55 VETERANI MASCH.</v>
          </cell>
          <cell r="J478" t="str">
            <v>SI</v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str">
            <v>H-55 VETERANI MASCH.</v>
          </cell>
          <cell r="Q478" t="str">
            <v>D-35 SENIORES MASCH.</v>
          </cell>
          <cell r="R478" t="str">
            <v>RAGAZZI</v>
          </cell>
          <cell r="S478" t="str">
            <v>H-55 VETERANI MASCH.</v>
          </cell>
          <cell r="T478">
            <v>0</v>
          </cell>
        </row>
        <row r="479">
          <cell r="A479">
            <v>477</v>
          </cell>
          <cell r="B479" t="str">
            <v>DEL BELLO BARBARA</v>
          </cell>
          <cell r="C479" t="str">
            <v>F</v>
          </cell>
          <cell r="D479" t="str">
            <v>TDM</v>
          </cell>
          <cell r="E479" t="str">
            <v>A.S.D. S.P. Torre del Mangia</v>
          </cell>
          <cell r="F479">
            <v>1961</v>
          </cell>
          <cell r="G479" t="str">
            <v>H-55 VETERANI FEMM.</v>
          </cell>
          <cell r="H479" t="str">
            <v>SI</v>
          </cell>
          <cell r="I479" t="str">
            <v>H-55 VETERANI FEMM.</v>
          </cell>
          <cell r="J479" t="str">
            <v>SI</v>
          </cell>
          <cell r="K479" t="str">
            <v>ITA</v>
          </cell>
          <cell r="L479">
            <v>0</v>
          </cell>
          <cell r="M479" t="str">
            <v>H-55 VETERANI FEMM.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H-55 VETERANI FEMM.</v>
          </cell>
          <cell r="T479">
            <v>0</v>
          </cell>
        </row>
        <row r="480">
          <cell r="A480">
            <v>478</v>
          </cell>
          <cell r="B480" t="str">
            <v>DI CRESCENZO INNOCENZO</v>
          </cell>
          <cell r="C480" t="str">
            <v>M</v>
          </cell>
          <cell r="D480" t="str">
            <v>TDM</v>
          </cell>
          <cell r="E480" t="str">
            <v>A.S.D. S.P. Torre del Mangia</v>
          </cell>
          <cell r="F480">
            <v>1958</v>
          </cell>
          <cell r="G480" t="str">
            <v>H-55 VETERANI MASCH.</v>
          </cell>
          <cell r="H480" t="str">
            <v>SI</v>
          </cell>
          <cell r="I480" t="str">
            <v>H-55 VETERANI MASCH.</v>
          </cell>
          <cell r="J480" t="str">
            <v>SI</v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str">
            <v>H-55 VETERANI MASCH.</v>
          </cell>
          <cell r="Q480" t="str">
            <v>D-35 SENIORES MASCH.</v>
          </cell>
          <cell r="R480" t="str">
            <v>RAGAZZI</v>
          </cell>
          <cell r="S480" t="str">
            <v>H-55 VETERANI MASCH.</v>
          </cell>
          <cell r="T480">
            <v>0</v>
          </cell>
        </row>
        <row r="481">
          <cell r="A481">
            <v>479</v>
          </cell>
          <cell r="B481" t="str">
            <v>FRANCI GIANNI</v>
          </cell>
          <cell r="C481" t="str">
            <v>M</v>
          </cell>
          <cell r="D481" t="str">
            <v>TDM</v>
          </cell>
          <cell r="E481" t="str">
            <v>A.S.D. S.P. Torre del Mangia</v>
          </cell>
          <cell r="F481">
            <v>1969</v>
          </cell>
          <cell r="G481" t="str">
            <v>F-45 SENIORES MASCH.</v>
          </cell>
          <cell r="H481" t="str">
            <v>SI</v>
          </cell>
          <cell r="I481" t="str">
            <v>F-45 SENIORES MASCH.</v>
          </cell>
          <cell r="J481" t="str">
            <v>SI</v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str">
            <v>F-45 SENIORES MASCH.</v>
          </cell>
          <cell r="Q481" t="str">
            <v>D-35 SENIORES MASCH.</v>
          </cell>
          <cell r="R481" t="str">
            <v>RAGAZZI</v>
          </cell>
          <cell r="S481" t="str">
            <v>F-45 SENIORES MASCH.</v>
          </cell>
          <cell r="T481">
            <v>0</v>
          </cell>
        </row>
        <row r="482">
          <cell r="A482">
            <v>480</v>
          </cell>
          <cell r="B482" t="str">
            <v>GALLUZZI GALLIANO</v>
          </cell>
          <cell r="C482" t="str">
            <v>M</v>
          </cell>
          <cell r="D482" t="str">
            <v>TDM</v>
          </cell>
          <cell r="E482" t="str">
            <v>A.S.D. S.P. Torre del Mangia</v>
          </cell>
          <cell r="F482">
            <v>1938</v>
          </cell>
          <cell r="G482" t="str">
            <v>M-70 VETERANI MASCH.</v>
          </cell>
          <cell r="H482" t="str">
            <v>SI</v>
          </cell>
          <cell r="I482" t="str">
            <v>M-70 VETERANI MASCH.</v>
          </cell>
          <cell r="J482" t="str">
            <v>SI</v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str">
            <v>M-70 VETERANI MASCH.</v>
          </cell>
          <cell r="Q482" t="str">
            <v>D-35 SENIORES MASCH.</v>
          </cell>
          <cell r="R482" t="str">
            <v>RAGAZZI</v>
          </cell>
          <cell r="S482" t="str">
            <v>M-70 VETERANI MASCH.</v>
          </cell>
          <cell r="T482">
            <v>0</v>
          </cell>
        </row>
        <row r="483">
          <cell r="A483">
            <v>481</v>
          </cell>
          <cell r="B483" t="str">
            <v>GIANNASI LUANA</v>
          </cell>
          <cell r="C483" t="str">
            <v>F</v>
          </cell>
          <cell r="D483" t="str">
            <v>TDM</v>
          </cell>
          <cell r="E483" t="str">
            <v>A.S.D. S.P. Torre del Mangia</v>
          </cell>
          <cell r="F483">
            <v>1965</v>
          </cell>
          <cell r="G483" t="str">
            <v>G-50 VETERANI FEMM.</v>
          </cell>
          <cell r="H483" t="str">
            <v>SI</v>
          </cell>
          <cell r="I483" t="str">
            <v>G-50 VETERANI FEMM.</v>
          </cell>
          <cell r="J483" t="str">
            <v>SI</v>
          </cell>
          <cell r="K483" t="str">
            <v>ITA</v>
          </cell>
          <cell r="L483">
            <v>0</v>
          </cell>
          <cell r="M483" t="str">
            <v>G-50 VETERANI FEMM.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G-50 VETERANI FEMM.</v>
          </cell>
          <cell r="T483">
            <v>0</v>
          </cell>
        </row>
        <row r="484">
          <cell r="A484">
            <v>482</v>
          </cell>
          <cell r="B484" t="str">
            <v>GOZZI ALESSIA</v>
          </cell>
          <cell r="C484" t="str">
            <v>F</v>
          </cell>
          <cell r="D484" t="str">
            <v>TDM</v>
          </cell>
          <cell r="E484" t="str">
            <v>A.S.D. S.P. Torre del Mangia</v>
          </cell>
          <cell r="F484">
            <v>1972</v>
          </cell>
          <cell r="G484" t="str">
            <v>E-40 SENIORES FEMM.</v>
          </cell>
          <cell r="H484" t="str">
            <v>SI</v>
          </cell>
          <cell r="I484" t="str">
            <v>E-40 SENIORES FEMM.</v>
          </cell>
          <cell r="J484" t="str">
            <v>SI</v>
          </cell>
          <cell r="K484" t="str">
            <v>ITA</v>
          </cell>
          <cell r="L484">
            <v>0</v>
          </cell>
          <cell r="M484" t="str">
            <v>E-40 SENIORES FEMM.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E-40 SENIORES FEMM.</v>
          </cell>
          <cell r="T484">
            <v>0</v>
          </cell>
        </row>
        <row r="485">
          <cell r="A485">
            <v>483</v>
          </cell>
          <cell r="B485" t="str">
            <v>LISI ANDREA</v>
          </cell>
          <cell r="C485" t="str">
            <v>M</v>
          </cell>
          <cell r="D485" t="str">
            <v>TDM</v>
          </cell>
          <cell r="E485" t="str">
            <v>A.S.D. S.P. Torre del Mangia</v>
          </cell>
          <cell r="F485">
            <v>1982</v>
          </cell>
          <cell r="G485" t="str">
            <v>C-30 SENIORES MASCH.</v>
          </cell>
          <cell r="H485" t="str">
            <v>SI</v>
          </cell>
          <cell r="I485" t="str">
            <v>C-30 SENIORES MASCH.</v>
          </cell>
          <cell r="J485" t="str">
            <v>SI</v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str">
            <v>C-30 SENIORES MASCH.</v>
          </cell>
          <cell r="Q485" t="str">
            <v>C-30 SENIORES MASCH.</v>
          </cell>
          <cell r="R485" t="str">
            <v>RAGAZZI</v>
          </cell>
          <cell r="S485" t="str">
            <v>C-30 SENIORES MASCH.</v>
          </cell>
          <cell r="T485">
            <v>0</v>
          </cell>
        </row>
        <row r="486">
          <cell r="A486">
            <v>484</v>
          </cell>
          <cell r="B486" t="str">
            <v>LUCIOLI PIERGIORGIO</v>
          </cell>
          <cell r="C486" t="str">
            <v>M</v>
          </cell>
          <cell r="D486" t="str">
            <v>TDM</v>
          </cell>
          <cell r="E486" t="str">
            <v>A.S.D. S.P. Torre del Mangia</v>
          </cell>
          <cell r="F486">
            <v>1949</v>
          </cell>
          <cell r="G486" t="str">
            <v>L-65 VETERANI MASCH.</v>
          </cell>
          <cell r="H486" t="str">
            <v>SI</v>
          </cell>
          <cell r="I486" t="str">
            <v>L-65 VETERANI MASCH.</v>
          </cell>
          <cell r="J486" t="str">
            <v>SI</v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str">
            <v>L-65 VETERANI MASCH.</v>
          </cell>
          <cell r="Q486" t="str">
            <v>D-35 SENIORES MASCH.</v>
          </cell>
          <cell r="R486" t="str">
            <v>RAGAZZI</v>
          </cell>
          <cell r="S486" t="str">
            <v>L-65 VETERANI MASCH.</v>
          </cell>
          <cell r="T486">
            <v>0</v>
          </cell>
        </row>
        <row r="487">
          <cell r="A487">
            <v>485</v>
          </cell>
          <cell r="B487" t="str">
            <v>MARRONI EDOARDO</v>
          </cell>
          <cell r="C487" t="str">
            <v>M</v>
          </cell>
          <cell r="D487" t="str">
            <v>TDM</v>
          </cell>
          <cell r="E487" t="str">
            <v>A.S.D. S.P. Torre del Mangia</v>
          </cell>
          <cell r="F487">
            <v>1973</v>
          </cell>
          <cell r="G487" t="str">
            <v>E-40 SENIORES MASCH.</v>
          </cell>
          <cell r="H487" t="str">
            <v>SI</v>
          </cell>
          <cell r="I487" t="str">
            <v>E-40 SENIORES MASCH.</v>
          </cell>
          <cell r="J487" t="str">
            <v>SI</v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str">
            <v>E-40 SENIORES MASCH.</v>
          </cell>
          <cell r="Q487" t="str">
            <v>D-35 SENIORES MASCH.</v>
          </cell>
          <cell r="R487" t="str">
            <v>RAGAZZI</v>
          </cell>
          <cell r="S487" t="str">
            <v>E-40 SENIORES MASCH.</v>
          </cell>
          <cell r="T487">
            <v>0</v>
          </cell>
        </row>
        <row r="488">
          <cell r="A488">
            <v>486</v>
          </cell>
          <cell r="B488" t="str">
            <v>MICHELANGELI DANIELE</v>
          </cell>
          <cell r="C488" t="str">
            <v>M</v>
          </cell>
          <cell r="D488" t="str">
            <v>TDM</v>
          </cell>
          <cell r="E488" t="str">
            <v>A.S.D. S.P. Torre del Mangia</v>
          </cell>
          <cell r="F488">
            <v>1962</v>
          </cell>
          <cell r="G488" t="str">
            <v>G-50 VETERANI MASCH.</v>
          </cell>
          <cell r="H488" t="str">
            <v>SI</v>
          </cell>
          <cell r="I488" t="str">
            <v>G-50 VETERANI MASCH.</v>
          </cell>
          <cell r="J488" t="str">
            <v>SI</v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str">
            <v>G-50 VETERANI MASCH.</v>
          </cell>
          <cell r="Q488" t="str">
            <v>D-35 SENIORES MASCH.</v>
          </cell>
          <cell r="R488" t="str">
            <v>RAGAZZI</v>
          </cell>
          <cell r="S488" t="str">
            <v>G-50 VETERANI MASCH.</v>
          </cell>
          <cell r="T488">
            <v>0</v>
          </cell>
        </row>
        <row r="489">
          <cell r="A489">
            <v>487</v>
          </cell>
          <cell r="B489" t="str">
            <v>NANNETTI GIULIANO</v>
          </cell>
          <cell r="C489" t="str">
            <v>M</v>
          </cell>
          <cell r="D489" t="str">
            <v>TDM</v>
          </cell>
          <cell r="E489" t="str">
            <v>A.S.D. S.P. Torre del Mangia</v>
          </cell>
          <cell r="F489">
            <v>1961</v>
          </cell>
          <cell r="G489" t="str">
            <v>H-55 VETERANI MASCH.</v>
          </cell>
          <cell r="H489" t="str">
            <v>SI</v>
          </cell>
          <cell r="I489" t="str">
            <v>H-55 VETERANI MASCH.</v>
          </cell>
          <cell r="J489" t="str">
            <v>SI</v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str">
            <v>H-55 VETERANI MASCH.</v>
          </cell>
          <cell r="Q489" t="str">
            <v>D-35 SENIORES MASCH.</v>
          </cell>
          <cell r="R489" t="str">
            <v>RAGAZZI</v>
          </cell>
          <cell r="S489" t="str">
            <v>H-55 VETERANI MASCH.</v>
          </cell>
          <cell r="T489">
            <v>0</v>
          </cell>
        </row>
        <row r="490">
          <cell r="A490">
            <v>488</v>
          </cell>
          <cell r="B490" t="str">
            <v>NEPI MASSIMO</v>
          </cell>
          <cell r="C490" t="str">
            <v>M</v>
          </cell>
          <cell r="D490" t="str">
            <v>TDM</v>
          </cell>
          <cell r="E490" t="str">
            <v>A.S.D. S.P. Torre del Mangia</v>
          </cell>
          <cell r="F490">
            <v>1964</v>
          </cell>
          <cell r="G490" t="str">
            <v>G-50 VETERANI MASCH.</v>
          </cell>
          <cell r="H490" t="str">
            <v>SI</v>
          </cell>
          <cell r="I490" t="str">
            <v>G-50 VETERANI MASCH.</v>
          </cell>
          <cell r="J490" t="str">
            <v>SI</v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str">
            <v>G-50 VETERANI MASCH.</v>
          </cell>
          <cell r="Q490" t="str">
            <v>D-35 SENIORES MASCH.</v>
          </cell>
          <cell r="R490" t="str">
            <v>RAGAZZI</v>
          </cell>
          <cell r="S490" t="str">
            <v>G-50 VETERANI MASCH.</v>
          </cell>
          <cell r="T490">
            <v>0</v>
          </cell>
        </row>
        <row r="491">
          <cell r="A491">
            <v>489</v>
          </cell>
          <cell r="B491" t="str">
            <v>PAMPALONI PAOLO</v>
          </cell>
          <cell r="C491" t="str">
            <v>M</v>
          </cell>
          <cell r="D491" t="str">
            <v>TDM</v>
          </cell>
          <cell r="E491" t="str">
            <v>A.S.D. S.P. Torre del Mangia</v>
          </cell>
          <cell r="F491">
            <v>1960</v>
          </cell>
          <cell r="G491" t="str">
            <v>H-55 VETERANI MASCH.</v>
          </cell>
          <cell r="H491" t="str">
            <v>SI</v>
          </cell>
          <cell r="I491" t="str">
            <v>H-55 VETERANI MASCH.</v>
          </cell>
          <cell r="J491" t="str">
            <v>SI</v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str">
            <v>H-55 VETERANI MASCH.</v>
          </cell>
          <cell r="Q491" t="str">
            <v>D-35 SENIORES MASCH.</v>
          </cell>
          <cell r="R491" t="str">
            <v>RAGAZZI</v>
          </cell>
          <cell r="S491" t="str">
            <v>H-55 VETERANI MASCH.</v>
          </cell>
          <cell r="T491">
            <v>0</v>
          </cell>
        </row>
        <row r="492">
          <cell r="A492">
            <v>490</v>
          </cell>
          <cell r="B492" t="str">
            <v>PANTI SILVIAMARIA</v>
          </cell>
          <cell r="C492" t="str">
            <v>F</v>
          </cell>
          <cell r="D492" t="str">
            <v>TDM</v>
          </cell>
          <cell r="E492" t="str">
            <v>A.S.D. S.P. Torre del Mangia</v>
          </cell>
          <cell r="F492">
            <v>1966</v>
          </cell>
          <cell r="G492" t="str">
            <v>G-50 VETERANI FEMM.</v>
          </cell>
          <cell r="H492" t="str">
            <v>SI</v>
          </cell>
          <cell r="I492" t="str">
            <v>G-50 VETERANI FEMM.</v>
          </cell>
          <cell r="J492" t="str">
            <v>SI</v>
          </cell>
          <cell r="K492" t="str">
            <v>ITA</v>
          </cell>
          <cell r="L492">
            <v>0</v>
          </cell>
          <cell r="M492" t="str">
            <v>G-50 VETERANI FEMM.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G-50 VETERANI FEMM.</v>
          </cell>
          <cell r="T492">
            <v>0</v>
          </cell>
        </row>
        <row r="493">
          <cell r="A493">
            <v>491</v>
          </cell>
          <cell r="B493" t="str">
            <v>PEPI LUCIANO</v>
          </cell>
          <cell r="C493" t="str">
            <v>M</v>
          </cell>
          <cell r="D493" t="str">
            <v>TDM</v>
          </cell>
          <cell r="E493" t="str">
            <v>A.S.D. S.P. Torre del Mangia</v>
          </cell>
          <cell r="F493">
            <v>1963</v>
          </cell>
          <cell r="G493" t="str">
            <v>G-50 VETERANI MASCH.</v>
          </cell>
          <cell r="H493" t="str">
            <v>SI</v>
          </cell>
          <cell r="I493" t="str">
            <v>G-50 VETERANI MASCH.</v>
          </cell>
          <cell r="J493" t="str">
            <v>SI</v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str">
            <v>G-50 VETERANI MASCH.</v>
          </cell>
          <cell r="Q493" t="str">
            <v>D-35 SENIORES MASCH.</v>
          </cell>
          <cell r="R493" t="str">
            <v>RAGAZZI</v>
          </cell>
          <cell r="S493" t="str">
            <v>G-50 VETERANI MASCH.</v>
          </cell>
          <cell r="T493">
            <v>0</v>
          </cell>
        </row>
        <row r="494">
          <cell r="A494">
            <v>492</v>
          </cell>
          <cell r="B494" t="str">
            <v>PINI SILVIA</v>
          </cell>
          <cell r="C494" t="str">
            <v>F</v>
          </cell>
          <cell r="D494" t="str">
            <v>TDM</v>
          </cell>
          <cell r="E494" t="str">
            <v>A.S.D. S.P. Torre del Mangia</v>
          </cell>
          <cell r="F494">
            <v>1974</v>
          </cell>
          <cell r="G494" t="str">
            <v>E-40 SENIORES FEMM.</v>
          </cell>
          <cell r="H494" t="str">
            <v>SI</v>
          </cell>
          <cell r="I494" t="str">
            <v>E-40 SENIORES FEMM.</v>
          </cell>
          <cell r="J494" t="str">
            <v>SI</v>
          </cell>
          <cell r="K494" t="str">
            <v>ITA</v>
          </cell>
          <cell r="L494">
            <v>0</v>
          </cell>
          <cell r="M494" t="str">
            <v>E-40 SENIORES FEMM.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E-40 SENIORES FEMM.</v>
          </cell>
          <cell r="T494">
            <v>0</v>
          </cell>
        </row>
        <row r="495">
          <cell r="A495">
            <v>493</v>
          </cell>
          <cell r="B495" t="str">
            <v>PORCELLI GIULIA</v>
          </cell>
          <cell r="C495" t="str">
            <v>F</v>
          </cell>
          <cell r="D495" t="str">
            <v>TDM</v>
          </cell>
          <cell r="E495" t="str">
            <v>A.S.D. S.P. Torre del Mangia</v>
          </cell>
          <cell r="F495">
            <v>1977</v>
          </cell>
          <cell r="G495" t="str">
            <v>D-35 SENIORES FEMM.</v>
          </cell>
          <cell r="H495" t="str">
            <v>SI</v>
          </cell>
          <cell r="I495" t="str">
            <v>D-35 SENIORES FEMM.</v>
          </cell>
          <cell r="J495" t="str">
            <v>SI</v>
          </cell>
          <cell r="K495" t="str">
            <v>ITA</v>
          </cell>
          <cell r="L495">
            <v>0</v>
          </cell>
          <cell r="M495" t="str">
            <v>D-35 SENIORES FEMM.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D-35 SENIORES FEMM.</v>
          </cell>
          <cell r="T495">
            <v>0</v>
          </cell>
        </row>
        <row r="496">
          <cell r="A496">
            <v>494</v>
          </cell>
          <cell r="B496" t="str">
            <v>RICCI RICCARDO</v>
          </cell>
          <cell r="C496" t="str">
            <v>M</v>
          </cell>
          <cell r="D496" t="str">
            <v>TDM</v>
          </cell>
          <cell r="E496" t="str">
            <v>A.S.D. S.P. Torre del Mangia</v>
          </cell>
          <cell r="F496">
            <v>1966</v>
          </cell>
          <cell r="G496" t="str">
            <v>G-50 VETERANI MASCH.</v>
          </cell>
          <cell r="H496" t="str">
            <v>SI</v>
          </cell>
          <cell r="I496" t="str">
            <v>G-50 VETERANI MASCH.</v>
          </cell>
          <cell r="J496" t="str">
            <v>SI</v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str">
            <v>G-50 VETERANI MASCH.</v>
          </cell>
          <cell r="Q496" t="str">
            <v>D-35 SENIORES MASCH.</v>
          </cell>
          <cell r="R496" t="str">
            <v>RAGAZZI</v>
          </cell>
          <cell r="S496" t="str">
            <v>G-50 VETERANI MASCH.</v>
          </cell>
          <cell r="T496">
            <v>0</v>
          </cell>
        </row>
        <row r="497">
          <cell r="A497">
            <v>495</v>
          </cell>
          <cell r="B497" t="str">
            <v>RICCUCCI MAURIZIO</v>
          </cell>
          <cell r="C497" t="str">
            <v>M</v>
          </cell>
          <cell r="D497" t="str">
            <v>TDM</v>
          </cell>
          <cell r="E497" t="str">
            <v>A.S.D. S.P. Torre del Mangia</v>
          </cell>
          <cell r="F497">
            <v>1979</v>
          </cell>
          <cell r="G497" t="str">
            <v>D-35 SENIORES MASCH.</v>
          </cell>
          <cell r="H497" t="str">
            <v>SI</v>
          </cell>
          <cell r="I497" t="str">
            <v>D-35 SENIORES MASCH.</v>
          </cell>
          <cell r="J497" t="str">
            <v>SI</v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str">
            <v>D-35 SENIORES MASCH.</v>
          </cell>
          <cell r="Q497" t="str">
            <v>D-35 SENIORES MASCH.</v>
          </cell>
          <cell r="R497" t="str">
            <v>RAGAZZI</v>
          </cell>
          <cell r="S497" t="str">
            <v>D-35 SENIORES MASCH.</v>
          </cell>
          <cell r="T497">
            <v>0</v>
          </cell>
        </row>
        <row r="498">
          <cell r="A498">
            <v>496</v>
          </cell>
          <cell r="B498" t="str">
            <v>ROSATI GIUSEPPE</v>
          </cell>
          <cell r="C498" t="str">
            <v>M</v>
          </cell>
          <cell r="D498" t="str">
            <v>TDM</v>
          </cell>
          <cell r="E498" t="str">
            <v>A.S.D. S.P. Torre del Mangia</v>
          </cell>
          <cell r="F498">
            <v>1948</v>
          </cell>
          <cell r="G498" t="str">
            <v>L-65 VETERANI MASCH.</v>
          </cell>
          <cell r="H498" t="str">
            <v>SI</v>
          </cell>
          <cell r="I498" t="str">
            <v>L-65 VETERANI MASCH.</v>
          </cell>
          <cell r="J498" t="str">
            <v>SI</v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str">
            <v>L-65 VETERANI MASCH.</v>
          </cell>
          <cell r="Q498" t="str">
            <v>D-35 SENIORES MASCH.</v>
          </cell>
          <cell r="R498" t="str">
            <v>RAGAZZI</v>
          </cell>
          <cell r="S498" t="str">
            <v>L-65 VETERANI MASCH.</v>
          </cell>
          <cell r="T498">
            <v>0</v>
          </cell>
        </row>
        <row r="499">
          <cell r="A499">
            <v>497</v>
          </cell>
          <cell r="B499" t="str">
            <v>SCOLAFURRU GIOVANNI</v>
          </cell>
          <cell r="C499" t="str">
            <v>M</v>
          </cell>
          <cell r="D499" t="str">
            <v>TDM</v>
          </cell>
          <cell r="E499" t="str">
            <v>A.S.D. S.P. Torre del Mangia</v>
          </cell>
          <cell r="F499">
            <v>1948</v>
          </cell>
          <cell r="G499" t="str">
            <v>L-65 VETERANI MASCH.</v>
          </cell>
          <cell r="H499" t="str">
            <v>SI</v>
          </cell>
          <cell r="I499" t="str">
            <v>L-65 VETERANI MASCH.</v>
          </cell>
          <cell r="J499" t="str">
            <v>SI</v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str">
            <v>L-65 VETERANI MASCH.</v>
          </cell>
          <cell r="Q499" t="str">
            <v>D-35 SENIORES MASCH.</v>
          </cell>
          <cell r="R499" t="str">
            <v>RAGAZZI</v>
          </cell>
          <cell r="S499" t="str">
            <v>L-65 VETERANI MASCH.</v>
          </cell>
          <cell r="T499">
            <v>0</v>
          </cell>
        </row>
        <row r="500">
          <cell r="A500">
            <v>498</v>
          </cell>
          <cell r="B500" t="str">
            <v>TOZZI LUCIA</v>
          </cell>
          <cell r="C500" t="str">
            <v>F</v>
          </cell>
          <cell r="D500" t="str">
            <v>TDM</v>
          </cell>
          <cell r="E500" t="str">
            <v>A.S.D. S.P. Torre del Mangia</v>
          </cell>
          <cell r="F500">
            <v>1970</v>
          </cell>
          <cell r="G500" t="str">
            <v>F-45 SENIORES FEMM.</v>
          </cell>
          <cell r="H500" t="str">
            <v>SI</v>
          </cell>
          <cell r="I500" t="str">
            <v>F-45 SENIORES FEMM.</v>
          </cell>
          <cell r="J500" t="str">
            <v>SI</v>
          </cell>
          <cell r="K500" t="str">
            <v>ITA</v>
          </cell>
          <cell r="L500">
            <v>0</v>
          </cell>
          <cell r="M500" t="str">
            <v>F-45 SENIORES FEMM.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F-45 SENIORES FEMM.</v>
          </cell>
          <cell r="T500">
            <v>0</v>
          </cell>
        </row>
        <row r="501">
          <cell r="A501">
            <v>499</v>
          </cell>
          <cell r="B501" t="str">
            <v>UGOLINI LUCIA</v>
          </cell>
          <cell r="C501" t="str">
            <v>F</v>
          </cell>
          <cell r="D501" t="str">
            <v>TDM</v>
          </cell>
          <cell r="E501" t="str">
            <v>A.S.D. S.P. Torre del Mangia</v>
          </cell>
          <cell r="F501">
            <v>1965</v>
          </cell>
          <cell r="G501" t="str">
            <v>G-50 VETERANI FEMM.</v>
          </cell>
          <cell r="H501" t="str">
            <v>SI</v>
          </cell>
          <cell r="I501" t="str">
            <v>G-50 VETERANI FEMM.</v>
          </cell>
          <cell r="J501" t="str">
            <v>SI</v>
          </cell>
          <cell r="K501" t="str">
            <v>ITA</v>
          </cell>
          <cell r="L501">
            <v>0</v>
          </cell>
          <cell r="M501" t="str">
            <v>G-50 VETERANI FEMM.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G-50 VETERANI FEMM.</v>
          </cell>
          <cell r="T501">
            <v>0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>
            <v>0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>
            <v>0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>
            <v>0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>
            <v>0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>
            <v>0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>
            <v>0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>
            <v>0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>
            <v>0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>
            <v>0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>
            <v>0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>
            <v>0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>
            <v>0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>
            <v>0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>
            <v>0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>
            <v>0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>
            <v>0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>
            <v>0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>
            <v>0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>
            <v>0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>
            <v>0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>
            <v>0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>
            <v>0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>
            <v>0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>
            <v>0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>
            <v>0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>
            <v>0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>
            <v>0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>
            <v>0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>
            <v>0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>
            <v>0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>
            <v>0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>
            <v>0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>
            <v>0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>
            <v>0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>
            <v>0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>
            <v>0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>
            <v>0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>
            <v>0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>
            <v>0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>
            <v>0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>
            <v>0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>
            <v>0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>
            <v>0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>
            <v>0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>
            <v>0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  <cell r="T702">
            <v>0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6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customWidth="1"/>
    <col min="13" max="14" width="9.140625" style="2" hidden="1" customWidth="1"/>
  </cols>
  <sheetData>
    <row r="1" spans="1:10" ht="18.75">
      <c r="A1" s="58" t="s">
        <v>32</v>
      </c>
      <c r="B1" s="58"/>
      <c r="C1" s="58"/>
      <c r="D1" s="58"/>
      <c r="E1" s="15" t="s">
        <v>33</v>
      </c>
      <c r="F1" s="15" t="s">
        <v>26</v>
      </c>
      <c r="G1" s="41">
        <v>8.8</v>
      </c>
      <c r="H1" s="15"/>
      <c r="I1" s="15"/>
      <c r="J1" s="4">
        <v>42560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42" t="s">
        <v>4</v>
      </c>
      <c r="H2" s="3" t="s">
        <v>24</v>
      </c>
      <c r="I2" s="3" t="s">
        <v>25</v>
      </c>
      <c r="J2" s="3" t="s">
        <v>5</v>
      </c>
      <c r="K2" s="3" t="s">
        <v>31</v>
      </c>
      <c r="L2" s="3" t="s">
        <v>7</v>
      </c>
      <c r="M2" s="29" t="s">
        <v>20</v>
      </c>
      <c r="N2" s="27" t="s">
        <v>21</v>
      </c>
    </row>
    <row r="3" spans="1:14" ht="15">
      <c r="A3" s="46">
        <v>1</v>
      </c>
      <c r="B3" s="34">
        <v>456</v>
      </c>
      <c r="C3" s="35" t="s">
        <v>34</v>
      </c>
      <c r="D3" s="36" t="s">
        <v>35</v>
      </c>
      <c r="E3" s="37" t="s">
        <v>36</v>
      </c>
      <c r="F3" s="36">
        <v>1990</v>
      </c>
      <c r="G3" s="47">
        <v>0.022029513886081986</v>
      </c>
      <c r="H3" s="48">
        <v>16.64433761737806</v>
      </c>
      <c r="I3" s="43">
        <v>0.0025033538506911346</v>
      </c>
      <c r="J3" s="38" t="s">
        <v>226</v>
      </c>
      <c r="K3" s="36">
        <v>1</v>
      </c>
      <c r="L3" s="39">
        <v>20</v>
      </c>
      <c r="M3" s="30">
        <f>IF(B3="","",COUNTIF($D$3:D3,D3)-IF(D3="M",COUNTIF($Q$3:Q3,"M"))-IF(D3="F",COUNTIF($Q$3:Q3,"F")))</f>
        <v>1</v>
      </c>
      <c r="N3" s="2">
        <f>A3</f>
        <v>1</v>
      </c>
    </row>
    <row r="4" spans="1:14" ht="15">
      <c r="A4" s="46">
        <v>2</v>
      </c>
      <c r="B4" s="34">
        <v>366</v>
      </c>
      <c r="C4" s="35" t="s">
        <v>37</v>
      </c>
      <c r="D4" s="36" t="s">
        <v>35</v>
      </c>
      <c r="E4" s="37" t="s">
        <v>38</v>
      </c>
      <c r="F4" s="36">
        <v>1992</v>
      </c>
      <c r="G4" s="47">
        <v>0.02260821758682141</v>
      </c>
      <c r="H4" s="48">
        <v>16.218291656941627</v>
      </c>
      <c r="I4" s="43">
        <v>0.0025691156348660693</v>
      </c>
      <c r="J4" s="38" t="s">
        <v>227</v>
      </c>
      <c r="K4" s="36">
        <v>1</v>
      </c>
      <c r="L4" s="39">
        <v>20</v>
      </c>
      <c r="M4" s="30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46">
        <v>3</v>
      </c>
      <c r="B5" s="34">
        <v>426</v>
      </c>
      <c r="C5" s="35" t="s">
        <v>39</v>
      </c>
      <c r="D5" s="36" t="s">
        <v>35</v>
      </c>
      <c r="E5" s="37" t="s">
        <v>40</v>
      </c>
      <c r="F5" s="36">
        <v>1981</v>
      </c>
      <c r="G5" s="47">
        <v>0.02271238425601041</v>
      </c>
      <c r="H5" s="48">
        <v>16.143909090902035</v>
      </c>
      <c r="I5" s="43">
        <v>0.002580952756364819</v>
      </c>
      <c r="J5" s="38" t="s">
        <v>228</v>
      </c>
      <c r="K5" s="36">
        <v>1</v>
      </c>
      <c r="L5" s="39">
        <v>20</v>
      </c>
      <c r="M5" s="30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46">
        <v>4</v>
      </c>
      <c r="B6" s="34">
        <v>243</v>
      </c>
      <c r="C6" s="35" t="s">
        <v>41</v>
      </c>
      <c r="D6" s="36" t="s">
        <v>35</v>
      </c>
      <c r="E6" s="37" t="s">
        <v>40</v>
      </c>
      <c r="F6" s="36">
        <v>1986</v>
      </c>
      <c r="G6" s="47">
        <v>0.023267939810466487</v>
      </c>
      <c r="H6" s="48">
        <v>15.758450024085548</v>
      </c>
      <c r="I6" s="43">
        <v>0.0026440840693711916</v>
      </c>
      <c r="J6" s="38" t="s">
        <v>229</v>
      </c>
      <c r="K6" s="36">
        <v>1</v>
      </c>
      <c r="L6" s="39">
        <v>20</v>
      </c>
      <c r="M6" s="30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46">
        <v>5</v>
      </c>
      <c r="B7" s="34">
        <v>210</v>
      </c>
      <c r="C7" s="35" t="s">
        <v>42</v>
      </c>
      <c r="D7" s="36" t="s">
        <v>35</v>
      </c>
      <c r="E7" s="37" t="s">
        <v>43</v>
      </c>
      <c r="F7" s="36">
        <v>1974</v>
      </c>
      <c r="G7" s="47">
        <v>0.02352256944141118</v>
      </c>
      <c r="H7" s="48">
        <v>15.587866265202933</v>
      </c>
      <c r="I7" s="43">
        <v>0.0026730192547058155</v>
      </c>
      <c r="J7" s="38" t="s">
        <v>230</v>
      </c>
      <c r="K7" s="36">
        <v>1</v>
      </c>
      <c r="L7" s="39">
        <v>20</v>
      </c>
      <c r="M7" s="30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46">
        <v>6</v>
      </c>
      <c r="B8" s="34">
        <v>424</v>
      </c>
      <c r="C8" s="35" t="s">
        <v>44</v>
      </c>
      <c r="D8" s="36" t="s">
        <v>35</v>
      </c>
      <c r="E8" s="37" t="s">
        <v>40</v>
      </c>
      <c r="F8" s="36">
        <v>1986</v>
      </c>
      <c r="G8" s="47">
        <v>0.023603587957040872</v>
      </c>
      <c r="H8" s="48">
        <v>15.53436144259124</v>
      </c>
      <c r="I8" s="43">
        <v>0.00268222590420919</v>
      </c>
      <c r="J8" s="38" t="s">
        <v>229</v>
      </c>
      <c r="K8" s="36">
        <v>2</v>
      </c>
      <c r="L8" s="39">
        <v>19</v>
      </c>
      <c r="M8" s="30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46">
        <v>7</v>
      </c>
      <c r="B9" s="34">
        <v>336</v>
      </c>
      <c r="C9" s="35" t="s">
        <v>45</v>
      </c>
      <c r="D9" s="36" t="s">
        <v>35</v>
      </c>
      <c r="E9" s="37" t="s">
        <v>46</v>
      </c>
      <c r="F9" s="36">
        <v>1977</v>
      </c>
      <c r="G9" s="47">
        <v>0.024321180550032295</v>
      </c>
      <c r="H9" s="48">
        <v>15.076022560351406</v>
      </c>
      <c r="I9" s="43">
        <v>0.002763770517049124</v>
      </c>
      <c r="J9" s="38" t="s">
        <v>228</v>
      </c>
      <c r="K9" s="36">
        <v>2</v>
      </c>
      <c r="L9" s="39">
        <v>19</v>
      </c>
      <c r="M9" s="30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46">
        <v>8</v>
      </c>
      <c r="B10" s="34">
        <v>469</v>
      </c>
      <c r="C10" s="35" t="s">
        <v>47</v>
      </c>
      <c r="D10" s="36" t="s">
        <v>35</v>
      </c>
      <c r="E10" s="37" t="s">
        <v>48</v>
      </c>
      <c r="F10" s="36">
        <v>1964</v>
      </c>
      <c r="G10" s="47">
        <v>0.02441377314244164</v>
      </c>
      <c r="H10" s="48">
        <v>15.01884467129918</v>
      </c>
      <c r="I10" s="43">
        <v>0.002774292402550186</v>
      </c>
      <c r="J10" s="38" t="s">
        <v>231</v>
      </c>
      <c r="K10" s="36">
        <v>1</v>
      </c>
      <c r="L10" s="39">
        <v>20</v>
      </c>
      <c r="M10" s="30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46">
        <v>9</v>
      </c>
      <c r="B11" s="34">
        <v>358</v>
      </c>
      <c r="C11" s="35" t="s">
        <v>49</v>
      </c>
      <c r="D11" s="36" t="s">
        <v>35</v>
      </c>
      <c r="E11" s="37" t="s">
        <v>38</v>
      </c>
      <c r="F11" s="36">
        <v>1980</v>
      </c>
      <c r="G11" s="47">
        <v>0.024506365734850988</v>
      </c>
      <c r="H11" s="48">
        <v>14.962098853573494</v>
      </c>
      <c r="I11" s="43">
        <v>0.0027848142880512483</v>
      </c>
      <c r="J11" s="38" t="s">
        <v>228</v>
      </c>
      <c r="K11" s="36">
        <v>3</v>
      </c>
      <c r="L11" s="39">
        <v>18</v>
      </c>
      <c r="M11" s="30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46">
        <v>10</v>
      </c>
      <c r="B12" s="34">
        <v>247</v>
      </c>
      <c r="C12" s="35" t="s">
        <v>50</v>
      </c>
      <c r="D12" s="36" t="s">
        <v>35</v>
      </c>
      <c r="E12" s="37" t="s">
        <v>51</v>
      </c>
      <c r="F12" s="36">
        <v>1983</v>
      </c>
      <c r="G12" s="47">
        <v>0.02455266203469364</v>
      </c>
      <c r="H12" s="48">
        <v>14.933886441663875</v>
      </c>
      <c r="I12" s="43">
        <v>0.0027900752312151863</v>
      </c>
      <c r="J12" s="38" t="s">
        <v>229</v>
      </c>
      <c r="K12" s="36">
        <v>3</v>
      </c>
      <c r="L12" s="39">
        <v>18</v>
      </c>
      <c r="M12" s="30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46">
        <v>11</v>
      </c>
      <c r="B13" s="34">
        <v>329</v>
      </c>
      <c r="C13" s="35" t="s">
        <v>52</v>
      </c>
      <c r="D13" s="36" t="s">
        <v>35</v>
      </c>
      <c r="E13" s="37" t="s">
        <v>53</v>
      </c>
      <c r="F13" s="36">
        <v>1989</v>
      </c>
      <c r="G13" s="47">
        <v>0.024598958327260334</v>
      </c>
      <c r="H13" s="48">
        <v>14.905780228113569</v>
      </c>
      <c r="I13" s="43">
        <v>0.0027953361735523104</v>
      </c>
      <c r="J13" s="38" t="s">
        <v>226</v>
      </c>
      <c r="K13" s="36">
        <v>2</v>
      </c>
      <c r="L13" s="39">
        <v>19</v>
      </c>
      <c r="M13" s="30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46">
        <v>12</v>
      </c>
      <c r="B14" s="34">
        <v>351</v>
      </c>
      <c r="C14" s="35" t="s">
        <v>54</v>
      </c>
      <c r="D14" s="36" t="s">
        <v>35</v>
      </c>
      <c r="E14" s="37" t="s">
        <v>38</v>
      </c>
      <c r="F14" s="36">
        <v>1972</v>
      </c>
      <c r="G14" s="47">
        <v>0.024633680550323334</v>
      </c>
      <c r="H14" s="48">
        <v>14.884769895331535</v>
      </c>
      <c r="I14" s="43">
        <v>0.0027992818807185604</v>
      </c>
      <c r="J14" s="38" t="s">
        <v>230</v>
      </c>
      <c r="K14" s="36">
        <v>2</v>
      </c>
      <c r="L14" s="39">
        <v>19</v>
      </c>
      <c r="M14" s="30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46">
        <v>13</v>
      </c>
      <c r="B15" s="34">
        <v>331</v>
      </c>
      <c r="C15" s="35" t="s">
        <v>55</v>
      </c>
      <c r="D15" s="36" t="s">
        <v>35</v>
      </c>
      <c r="E15" s="37" t="s">
        <v>53</v>
      </c>
      <c r="F15" s="36">
        <v>1973</v>
      </c>
      <c r="G15" s="47">
        <v>0.024818865735142026</v>
      </c>
      <c r="H15" s="48">
        <v>14.77370765366963</v>
      </c>
      <c r="I15" s="43">
        <v>0.0028203256517206846</v>
      </c>
      <c r="J15" s="38" t="s">
        <v>230</v>
      </c>
      <c r="K15" s="36">
        <v>3</v>
      </c>
      <c r="L15" s="39">
        <v>18</v>
      </c>
      <c r="M15" s="30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46">
        <v>14</v>
      </c>
      <c r="B16" s="34">
        <v>438</v>
      </c>
      <c r="C16" s="35" t="s">
        <v>56</v>
      </c>
      <c r="D16" s="36" t="s">
        <v>35</v>
      </c>
      <c r="E16" s="37" t="s">
        <v>57</v>
      </c>
      <c r="F16" s="36">
        <v>1965</v>
      </c>
      <c r="G16" s="47">
        <v>0.02498090277367737</v>
      </c>
      <c r="H16" s="48">
        <v>14.67787893770705</v>
      </c>
      <c r="I16" s="43">
        <v>0.0028387389515542464</v>
      </c>
      <c r="J16" s="38" t="s">
        <v>231</v>
      </c>
      <c r="K16" s="36">
        <v>2</v>
      </c>
      <c r="L16" s="39">
        <v>19</v>
      </c>
      <c r="M16" s="30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46">
        <v>15</v>
      </c>
      <c r="B17" s="34">
        <v>308</v>
      </c>
      <c r="C17" s="35" t="s">
        <v>58</v>
      </c>
      <c r="D17" s="36" t="s">
        <v>35</v>
      </c>
      <c r="E17" s="37" t="s">
        <v>53</v>
      </c>
      <c r="F17" s="36">
        <v>1980</v>
      </c>
      <c r="G17" s="47">
        <v>0.025061921289307065</v>
      </c>
      <c r="H17" s="48">
        <v>14.630429264938634</v>
      </c>
      <c r="I17" s="43">
        <v>0.002847945601057621</v>
      </c>
      <c r="J17" s="38" t="s">
        <v>228</v>
      </c>
      <c r="K17" s="36">
        <v>4</v>
      </c>
      <c r="L17" s="39">
        <v>17</v>
      </c>
      <c r="M17" s="30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46">
        <v>16</v>
      </c>
      <c r="B18" s="34">
        <v>417</v>
      </c>
      <c r="C18" s="35" t="s">
        <v>59</v>
      </c>
      <c r="D18" s="36" t="s">
        <v>35</v>
      </c>
      <c r="E18" s="37" t="s">
        <v>60</v>
      </c>
      <c r="F18" s="36">
        <v>1971</v>
      </c>
      <c r="G18" s="47">
        <v>0.025212384258338716</v>
      </c>
      <c r="H18" s="48">
        <v>14.543117497719232</v>
      </c>
      <c r="I18" s="43">
        <v>0.0028650436657203086</v>
      </c>
      <c r="J18" s="38" t="s">
        <v>232</v>
      </c>
      <c r="K18" s="36">
        <v>1</v>
      </c>
      <c r="L18" s="39">
        <v>20</v>
      </c>
      <c r="M18" s="30">
        <f>IF(B18="","",COUNTIF($D$3:D18,D18)-IF(D18="M",COUNTIF($Q$3:Q18,"M"))-IF(D18="F",COUNTIF($Q$3:Q18,"F")))</f>
        <v>16</v>
      </c>
      <c r="N18" s="2">
        <f t="shared" si="0"/>
        <v>16</v>
      </c>
    </row>
    <row r="19" spans="1:14" ht="15">
      <c r="A19" s="46">
        <v>17</v>
      </c>
      <c r="B19" s="34">
        <v>240</v>
      </c>
      <c r="C19" s="35" t="s">
        <v>61</v>
      </c>
      <c r="D19" s="36" t="s">
        <v>35</v>
      </c>
      <c r="E19" s="37" t="s">
        <v>62</v>
      </c>
      <c r="F19" s="36">
        <v>1978</v>
      </c>
      <c r="G19" s="47">
        <v>0.025385995366377756</v>
      </c>
      <c r="H19" s="48">
        <v>14.443659244982568</v>
      </c>
      <c r="I19" s="43">
        <v>0.002884772200724745</v>
      </c>
      <c r="J19" s="38" t="s">
        <v>228</v>
      </c>
      <c r="K19" s="36">
        <v>5</v>
      </c>
      <c r="L19" s="39">
        <v>16</v>
      </c>
      <c r="M19" s="30">
        <f>IF(B19="","",COUNTIF($D$3:D19,D19)-IF(D19="M",COUNTIF($Q$3:Q19,"M"))-IF(D19="F",COUNTIF($Q$3:Q19,"F")))</f>
        <v>17</v>
      </c>
      <c r="N19" s="2">
        <f t="shared" si="0"/>
        <v>17</v>
      </c>
    </row>
    <row r="20" spans="1:14" ht="15">
      <c r="A20" s="46">
        <v>18</v>
      </c>
      <c r="B20" s="34">
        <v>230</v>
      </c>
      <c r="C20" s="35" t="s">
        <v>63</v>
      </c>
      <c r="D20" s="36" t="s">
        <v>35</v>
      </c>
      <c r="E20" s="37" t="s">
        <v>64</v>
      </c>
      <c r="F20" s="36">
        <v>1983</v>
      </c>
      <c r="G20" s="47">
        <v>0.025443865735724103</v>
      </c>
      <c r="H20" s="48">
        <v>14.410808108920866</v>
      </c>
      <c r="I20" s="43">
        <v>0.002891348379059557</v>
      </c>
      <c r="J20" s="38" t="s">
        <v>229</v>
      </c>
      <c r="K20" s="36">
        <v>4</v>
      </c>
      <c r="L20" s="39">
        <v>17</v>
      </c>
      <c r="M20" s="30">
        <f>IF(B20="","",COUNTIF($D$3:D20,D20)-IF(D20="M",COUNTIF($Q$3:Q20,"M"))-IF(D20="F",COUNTIF($Q$3:Q20,"F")))</f>
        <v>18</v>
      </c>
      <c r="N20" s="2">
        <f t="shared" si="0"/>
        <v>18</v>
      </c>
    </row>
    <row r="21" spans="1:14" ht="15">
      <c r="A21" s="46">
        <v>19</v>
      </c>
      <c r="B21" s="34">
        <v>423</v>
      </c>
      <c r="C21" s="35" t="s">
        <v>65</v>
      </c>
      <c r="D21" s="36" t="s">
        <v>35</v>
      </c>
      <c r="E21" s="37" t="s">
        <v>40</v>
      </c>
      <c r="F21" s="36">
        <v>1975</v>
      </c>
      <c r="G21" s="47">
        <v>0.02557118055119645</v>
      </c>
      <c r="H21" s="48">
        <v>14.339059001697548</v>
      </c>
      <c r="I21" s="43">
        <v>0.002905815971726869</v>
      </c>
      <c r="J21" s="38" t="s">
        <v>230</v>
      </c>
      <c r="K21" s="36">
        <v>4</v>
      </c>
      <c r="L21" s="39">
        <v>17</v>
      </c>
      <c r="M21" s="30">
        <f>IF(B21="","",COUNTIF($D$3:D21,D21)-IF(D21="M",COUNTIF($Q$3:Q21,"M"))-IF(D21="F",COUNTIF($Q$3:Q21,"F")))</f>
        <v>19</v>
      </c>
      <c r="N21" s="2">
        <f t="shared" si="0"/>
        <v>19</v>
      </c>
    </row>
    <row r="22" spans="1:14" ht="15">
      <c r="A22" s="46">
        <v>20</v>
      </c>
      <c r="B22" s="34">
        <v>421</v>
      </c>
      <c r="C22" s="35" t="s">
        <v>66</v>
      </c>
      <c r="D22" s="36" t="s">
        <v>35</v>
      </c>
      <c r="E22" s="37" t="s">
        <v>67</v>
      </c>
      <c r="F22" s="36">
        <v>1970</v>
      </c>
      <c r="G22" s="47">
        <v>0.025629050920542795</v>
      </c>
      <c r="H22" s="48">
        <v>14.306681421931527</v>
      </c>
      <c r="I22" s="43">
        <v>0.002912392150061681</v>
      </c>
      <c r="J22" s="38" t="s">
        <v>232</v>
      </c>
      <c r="K22" s="36">
        <v>2</v>
      </c>
      <c r="L22" s="39">
        <v>19</v>
      </c>
      <c r="M22" s="30">
        <f>IF(B22="","",COUNTIF($D$3:D22,D22)-IF(D22="M",COUNTIF($Q$3:Q22,"M"))-IF(D22="F",COUNTIF($Q$3:Q22,"F")))</f>
        <v>20</v>
      </c>
      <c r="N22" s="2">
        <f t="shared" si="0"/>
        <v>20</v>
      </c>
    </row>
    <row r="23" spans="1:14" ht="15">
      <c r="A23" s="46">
        <v>21</v>
      </c>
      <c r="B23" s="34">
        <v>377</v>
      </c>
      <c r="C23" s="35" t="s">
        <v>68</v>
      </c>
      <c r="D23" s="36" t="s">
        <v>35</v>
      </c>
      <c r="E23" s="37" t="s">
        <v>38</v>
      </c>
      <c r="F23" s="36">
        <v>1976</v>
      </c>
      <c r="G23" s="47">
        <v>0.025675347220385447</v>
      </c>
      <c r="H23" s="48">
        <v>14.28088444216032</v>
      </c>
      <c r="I23" s="43">
        <v>0.0029176530932256187</v>
      </c>
      <c r="J23" s="38" t="s">
        <v>230</v>
      </c>
      <c r="K23" s="36">
        <v>5</v>
      </c>
      <c r="L23" s="39">
        <v>16</v>
      </c>
      <c r="M23" s="30">
        <f>IF(B23="","",COUNTIF($D$3:D23,D23)-IF(D23="M",COUNTIF($Q$3:Q23,"M"))-IF(D23="F",COUNTIF($Q$3:Q23,"F")))</f>
        <v>21</v>
      </c>
      <c r="N23" s="2">
        <f t="shared" si="0"/>
        <v>21</v>
      </c>
    </row>
    <row r="24" spans="1:14" ht="15">
      <c r="A24" s="46">
        <v>22</v>
      </c>
      <c r="B24" s="34">
        <v>339</v>
      </c>
      <c r="C24" s="35" t="s">
        <v>69</v>
      </c>
      <c r="D24" s="36" t="s">
        <v>35</v>
      </c>
      <c r="E24" s="37" t="s">
        <v>46</v>
      </c>
      <c r="F24" s="36">
        <v>1974</v>
      </c>
      <c r="G24" s="47">
        <v>0.02572164351295214</v>
      </c>
      <c r="H24" s="48">
        <v>14.25518033021613</v>
      </c>
      <c r="I24" s="43">
        <v>0.0029229140355627433</v>
      </c>
      <c r="J24" s="38" t="s">
        <v>230</v>
      </c>
      <c r="K24" s="36">
        <v>6</v>
      </c>
      <c r="L24" s="39">
        <v>15</v>
      </c>
      <c r="M24" s="30">
        <f>IF(B24="","",COUNTIF($D$3:D24,D24)-IF(D24="M",COUNTIF($Q$3:Q24,"M"))-IF(D24="F",COUNTIF($Q$3:Q24,"F")))</f>
        <v>22</v>
      </c>
      <c r="N24" s="2">
        <f t="shared" si="0"/>
        <v>22</v>
      </c>
    </row>
    <row r="25" spans="1:14" ht="15">
      <c r="A25" s="46">
        <v>23</v>
      </c>
      <c r="B25" s="34">
        <v>251</v>
      </c>
      <c r="C25" s="35" t="s">
        <v>70</v>
      </c>
      <c r="D25" s="36" t="s">
        <v>35</v>
      </c>
      <c r="E25" s="37" t="s">
        <v>71</v>
      </c>
      <c r="F25" s="36">
        <v>1961</v>
      </c>
      <c r="G25" s="47">
        <v>0.025779513882298488</v>
      </c>
      <c r="H25" s="48">
        <v>14.223180015758112</v>
      </c>
      <c r="I25" s="43">
        <v>0.0029294902138975554</v>
      </c>
      <c r="J25" s="38" t="s">
        <v>233</v>
      </c>
      <c r="K25" s="36">
        <v>1</v>
      </c>
      <c r="L25" s="39">
        <v>20</v>
      </c>
      <c r="M25" s="30">
        <f>IF(B25="","",COUNTIF($D$3:D25,D25)-IF(D25="M",COUNTIF($Q$3:Q25,"M"))-IF(D25="F",COUNTIF($Q$3:Q25,"F")))</f>
        <v>23</v>
      </c>
      <c r="N25" s="2">
        <f t="shared" si="0"/>
        <v>23</v>
      </c>
    </row>
    <row r="26" spans="1:14" ht="15">
      <c r="A26" s="46">
        <v>24</v>
      </c>
      <c r="B26" s="34">
        <v>451</v>
      </c>
      <c r="C26" s="35" t="s">
        <v>72</v>
      </c>
      <c r="D26" s="36" t="s">
        <v>35</v>
      </c>
      <c r="E26" s="37" t="s">
        <v>71</v>
      </c>
      <c r="F26" s="36">
        <v>1965</v>
      </c>
      <c r="G26" s="47">
        <v>0.026010995366959833</v>
      </c>
      <c r="H26" s="48">
        <v>14.09660266720976</v>
      </c>
      <c r="I26" s="43">
        <v>0.002955794928063617</v>
      </c>
      <c r="J26" s="38" t="s">
        <v>231</v>
      </c>
      <c r="K26" s="36">
        <v>3</v>
      </c>
      <c r="L26" s="39">
        <v>18</v>
      </c>
      <c r="M26" s="30">
        <f>IF(B26="","",COUNTIF($D$3:D26,D26)-IF(D26="M",COUNTIF($Q$3:Q26,"M"))-IF(D26="F",COUNTIF($Q$3:Q26,"F")))</f>
        <v>24</v>
      </c>
      <c r="N26" s="2">
        <f t="shared" si="0"/>
        <v>24</v>
      </c>
    </row>
    <row r="27" spans="1:14" ht="15">
      <c r="A27" s="46">
        <v>25</v>
      </c>
      <c r="B27" s="34">
        <v>301</v>
      </c>
      <c r="C27" s="35" t="s">
        <v>73</v>
      </c>
      <c r="D27" s="36" t="s">
        <v>35</v>
      </c>
      <c r="E27" s="37" t="s">
        <v>53</v>
      </c>
      <c r="F27" s="36">
        <v>1967</v>
      </c>
      <c r="G27" s="47">
        <v>0.02628877314418787</v>
      </c>
      <c r="H27" s="48">
        <v>13.94765227938118</v>
      </c>
      <c r="I27" s="43">
        <v>0.0029873605845668035</v>
      </c>
      <c r="J27" s="38" t="s">
        <v>232</v>
      </c>
      <c r="K27" s="36">
        <v>3</v>
      </c>
      <c r="L27" s="39">
        <v>18</v>
      </c>
      <c r="M27" s="30">
        <f>IF(B27="","",COUNTIF($D$3:D27,D27)-IF(D27="M",COUNTIF($Q$3:Q27,"M"))-IF(D27="F",COUNTIF($Q$3:Q27,"F")))</f>
        <v>25</v>
      </c>
      <c r="N27" s="2">
        <f t="shared" si="0"/>
        <v>25</v>
      </c>
    </row>
    <row r="28" spans="1:14" ht="15">
      <c r="A28" s="46">
        <v>26</v>
      </c>
      <c r="B28" s="34">
        <v>350</v>
      </c>
      <c r="C28" s="35" t="s">
        <v>74</v>
      </c>
      <c r="D28" s="36" t="s">
        <v>35</v>
      </c>
      <c r="E28" s="37" t="s">
        <v>38</v>
      </c>
      <c r="F28" s="36">
        <v>1976</v>
      </c>
      <c r="G28" s="47">
        <v>0.026612847221258562</v>
      </c>
      <c r="H28" s="48">
        <v>13.777806771977795</v>
      </c>
      <c r="I28" s="43">
        <v>0.0030241871842339274</v>
      </c>
      <c r="J28" s="38" t="s">
        <v>230</v>
      </c>
      <c r="K28" s="36">
        <v>7</v>
      </c>
      <c r="L28" s="39">
        <v>14</v>
      </c>
      <c r="M28" s="30">
        <f>IF(B28="","",COUNTIF($D$3:D28,D28)-IF(D28="M",COUNTIF($Q$3:Q28,"M"))-IF(D28="F",COUNTIF($Q$3:Q28,"F")))</f>
        <v>26</v>
      </c>
      <c r="N28" s="2">
        <f t="shared" si="0"/>
        <v>26</v>
      </c>
    </row>
    <row r="29" spans="1:14" ht="15">
      <c r="A29" s="46">
        <v>27</v>
      </c>
      <c r="B29" s="34">
        <v>236</v>
      </c>
      <c r="C29" s="35" t="s">
        <v>75</v>
      </c>
      <c r="D29" s="36" t="s">
        <v>35</v>
      </c>
      <c r="E29" s="37" t="s">
        <v>76</v>
      </c>
      <c r="F29" s="36">
        <v>1961</v>
      </c>
      <c r="G29" s="47">
        <v>0.026751736106234603</v>
      </c>
      <c r="H29" s="48">
        <v>13.706275555746586</v>
      </c>
      <c r="I29" s="43">
        <v>0.0030399700120721136</v>
      </c>
      <c r="J29" s="38" t="s">
        <v>233</v>
      </c>
      <c r="K29" s="36">
        <v>2</v>
      </c>
      <c r="L29" s="39">
        <v>19</v>
      </c>
      <c r="M29" s="30">
        <f>IF(B29="","",COUNTIF($D$3:D29,D29)-IF(D29="M",COUNTIF($Q$3:Q29,"M"))-IF(D29="F",COUNTIF($Q$3:Q29,"F")))</f>
        <v>27</v>
      </c>
      <c r="N29" s="2">
        <f t="shared" si="0"/>
        <v>27</v>
      </c>
    </row>
    <row r="30" spans="1:14" ht="15">
      <c r="A30" s="46">
        <v>28</v>
      </c>
      <c r="B30" s="34">
        <v>249</v>
      </c>
      <c r="C30" s="35" t="s">
        <v>77</v>
      </c>
      <c r="D30" s="36" t="s">
        <v>35</v>
      </c>
      <c r="E30" s="37" t="s">
        <v>64</v>
      </c>
      <c r="F30" s="36">
        <v>1962</v>
      </c>
      <c r="G30" s="47">
        <v>0.026786458329297602</v>
      </c>
      <c r="H30" s="48">
        <v>13.688508654599785</v>
      </c>
      <c r="I30" s="43">
        <v>0.0030439157192383636</v>
      </c>
      <c r="J30" s="38" t="s">
        <v>231</v>
      </c>
      <c r="K30" s="36">
        <v>4</v>
      </c>
      <c r="L30" s="39">
        <v>17</v>
      </c>
      <c r="M30" s="30">
        <f>IF(B30="","",COUNTIF($D$3:D30,D30)-IF(D30="M",COUNTIF($Q$3:Q30,"M"))-IF(D30="F",COUNTIF($Q$3:Q30,"F")))</f>
        <v>28</v>
      </c>
      <c r="N30" s="2">
        <f t="shared" si="0"/>
        <v>28</v>
      </c>
    </row>
    <row r="31" spans="1:14" ht="15">
      <c r="A31" s="46">
        <v>29</v>
      </c>
      <c r="B31" s="34">
        <v>457</v>
      </c>
      <c r="C31" s="35" t="s">
        <v>78</v>
      </c>
      <c r="D31" s="36" t="s">
        <v>35</v>
      </c>
      <c r="E31" s="37" t="s">
        <v>79</v>
      </c>
      <c r="F31" s="36">
        <v>1980</v>
      </c>
      <c r="G31" s="47">
        <v>0.026832754629140254</v>
      </c>
      <c r="H31" s="48">
        <v>13.66489097874686</v>
      </c>
      <c r="I31" s="43">
        <v>0.003049176662402301</v>
      </c>
      <c r="J31" s="38" t="s">
        <v>228</v>
      </c>
      <c r="K31" s="36">
        <v>6</v>
      </c>
      <c r="L31" s="39">
        <v>15</v>
      </c>
      <c r="M31" s="30">
        <f>IF(B31="","",COUNTIF($D$3:D31,D31)-IF(D31="M",COUNTIF($Q$3:Q31,"M"))-IF(D31="F",COUNTIF($Q$3:Q31,"F")))</f>
        <v>29</v>
      </c>
      <c r="N31" s="2">
        <f t="shared" si="0"/>
        <v>29</v>
      </c>
    </row>
    <row r="32" spans="1:14" ht="15">
      <c r="A32" s="46">
        <v>30</v>
      </c>
      <c r="B32" s="34">
        <v>202</v>
      </c>
      <c r="C32" s="35" t="s">
        <v>80</v>
      </c>
      <c r="D32" s="36" t="s">
        <v>35</v>
      </c>
      <c r="E32" s="37" t="s">
        <v>43</v>
      </c>
      <c r="F32" s="36">
        <v>1969</v>
      </c>
      <c r="G32" s="47">
        <v>0.026936921291053295</v>
      </c>
      <c r="H32" s="48">
        <v>13.612048040116955</v>
      </c>
      <c r="I32" s="43">
        <v>0.003061013783074238</v>
      </c>
      <c r="J32" s="38" t="s">
        <v>232</v>
      </c>
      <c r="K32" s="36">
        <v>4</v>
      </c>
      <c r="L32" s="39">
        <v>17</v>
      </c>
      <c r="M32" s="30">
        <f>IF(B32="","",COUNTIF($D$3:D32,D32)-IF(D32="M",COUNTIF($Q$3:Q32,"M"))-IF(D32="F",COUNTIF($Q$3:Q32,"F")))</f>
        <v>30</v>
      </c>
      <c r="N32" s="2">
        <f t="shared" si="0"/>
        <v>30</v>
      </c>
    </row>
    <row r="33" spans="1:14" ht="15">
      <c r="A33" s="46">
        <v>31</v>
      </c>
      <c r="B33" s="34">
        <v>228</v>
      </c>
      <c r="C33" s="35" t="s">
        <v>81</v>
      </c>
      <c r="D33" s="36" t="s">
        <v>35</v>
      </c>
      <c r="E33" s="37" t="s">
        <v>82</v>
      </c>
      <c r="F33" s="36">
        <v>1976</v>
      </c>
      <c r="G33" s="47">
        <v>0.027006365737179294</v>
      </c>
      <c r="H33" s="48">
        <v>13.577045880034191</v>
      </c>
      <c r="I33" s="43">
        <v>0.003068905197406738</v>
      </c>
      <c r="J33" s="38" t="s">
        <v>230</v>
      </c>
      <c r="K33" s="36">
        <v>8</v>
      </c>
      <c r="L33" s="39">
        <v>13</v>
      </c>
      <c r="M33" s="30">
        <f>IF(B33="","",COUNTIF($D$3:D33,D33)-IF(D33="M",COUNTIF($Q$3:Q33,"M"))-IF(D33="F",COUNTIF($Q$3:Q33,"F")))</f>
        <v>31</v>
      </c>
      <c r="N33" s="2">
        <f t="shared" si="0"/>
        <v>31</v>
      </c>
    </row>
    <row r="34" spans="1:14" ht="15">
      <c r="A34" s="46">
        <v>32</v>
      </c>
      <c r="B34" s="34">
        <v>429</v>
      </c>
      <c r="C34" s="35" t="s">
        <v>83</v>
      </c>
      <c r="D34" s="36" t="s">
        <v>35</v>
      </c>
      <c r="E34" s="37" t="s">
        <v>84</v>
      </c>
      <c r="F34" s="36">
        <v>1971</v>
      </c>
      <c r="G34" s="47">
        <v>0.027017939813958947</v>
      </c>
      <c r="H34" s="48">
        <v>13.571229678927134</v>
      </c>
      <c r="I34" s="43">
        <v>0.0030702204334044254</v>
      </c>
      <c r="J34" s="38" t="s">
        <v>232</v>
      </c>
      <c r="K34" s="36">
        <v>5</v>
      </c>
      <c r="L34" s="39">
        <v>16</v>
      </c>
      <c r="M34" s="30">
        <f>IF(B34="","",COUNTIF($D$3:D34,D34)-IF(D34="M",COUNTIF($Q$3:Q34,"M"))-IF(D34="F",COUNTIF($Q$3:Q34,"F")))</f>
        <v>32</v>
      </c>
      <c r="N34" s="2">
        <f t="shared" si="0"/>
        <v>32</v>
      </c>
    </row>
    <row r="35" spans="1:14" ht="15">
      <c r="A35" s="46">
        <v>33</v>
      </c>
      <c r="B35" s="34">
        <v>403</v>
      </c>
      <c r="C35" s="35" t="s">
        <v>85</v>
      </c>
      <c r="D35" s="36" t="s">
        <v>35</v>
      </c>
      <c r="E35" s="37" t="s">
        <v>86</v>
      </c>
      <c r="F35" s="36">
        <v>1970</v>
      </c>
      <c r="G35" s="47">
        <v>0.02702951388346264</v>
      </c>
      <c r="H35" s="48">
        <v>13.565418462483073</v>
      </c>
      <c r="I35" s="43">
        <v>0.0030715356685753</v>
      </c>
      <c r="J35" s="38" t="s">
        <v>232</v>
      </c>
      <c r="K35" s="36">
        <v>6</v>
      </c>
      <c r="L35" s="39">
        <v>15</v>
      </c>
      <c r="M35" s="30">
        <f>IF(B35="","",COUNTIF($D$3:D35,D35)-IF(D35="M",COUNTIF($Q$3:Q35,"M"))-IF(D35="F",COUNTIF($Q$3:Q35,"F")))</f>
        <v>33</v>
      </c>
      <c r="N35" s="2">
        <f t="shared" si="0"/>
        <v>33</v>
      </c>
    </row>
    <row r="36" spans="1:14" ht="15">
      <c r="A36" s="46">
        <v>34</v>
      </c>
      <c r="B36" s="34">
        <v>397</v>
      </c>
      <c r="C36" s="35" t="s">
        <v>87</v>
      </c>
      <c r="D36" s="36" t="s">
        <v>35</v>
      </c>
      <c r="E36" s="37" t="s">
        <v>88</v>
      </c>
      <c r="F36" s="36">
        <v>1960</v>
      </c>
      <c r="G36" s="47">
        <v>0.02713368055265164</v>
      </c>
      <c r="H36" s="48">
        <v>13.51334058625652</v>
      </c>
      <c r="I36" s="43">
        <v>0.0030833727900740496</v>
      </c>
      <c r="J36" s="38" t="s">
        <v>233</v>
      </c>
      <c r="K36" s="36">
        <v>3</v>
      </c>
      <c r="L36" s="39">
        <v>18</v>
      </c>
      <c r="M36" s="30">
        <f>IF(B36="","",COUNTIF($D$3:D36,D36)-IF(D36="M",COUNTIF($Q$3:Q36,"M"))-IF(D36="F",COUNTIF($Q$3:Q36,"F")))</f>
        <v>34</v>
      </c>
      <c r="N36" s="2">
        <f t="shared" si="0"/>
        <v>34</v>
      </c>
    </row>
    <row r="37" spans="1:14" ht="15">
      <c r="A37" s="46">
        <v>35</v>
      </c>
      <c r="B37" s="34">
        <v>384</v>
      </c>
      <c r="C37" s="35" t="s">
        <v>89</v>
      </c>
      <c r="D37" s="36" t="s">
        <v>90</v>
      </c>
      <c r="E37" s="37" t="s">
        <v>91</v>
      </c>
      <c r="F37" s="36">
        <v>1979</v>
      </c>
      <c r="G37" s="47">
        <v>0.027179976845218334</v>
      </c>
      <c r="H37" s="48">
        <v>13.490322996032019</v>
      </c>
      <c r="I37" s="43">
        <v>0.003088633732411174</v>
      </c>
      <c r="J37" s="38" t="s">
        <v>234</v>
      </c>
      <c r="K37" s="36">
        <v>1</v>
      </c>
      <c r="L37" s="39">
        <v>20</v>
      </c>
      <c r="M37" s="30">
        <f>IF(B37="","",COUNTIF($D$3:D37,D37)-IF(D37="M",COUNTIF($Q$3:Q37,"M"))-IF(D37="F",COUNTIF($Q$3:Q37,"F")))</f>
        <v>1</v>
      </c>
      <c r="N37" s="2">
        <f t="shared" si="0"/>
        <v>35</v>
      </c>
    </row>
    <row r="38" spans="1:14" ht="15">
      <c r="A38" s="46">
        <v>36</v>
      </c>
      <c r="B38" s="34">
        <v>320</v>
      </c>
      <c r="C38" s="35" t="s">
        <v>92</v>
      </c>
      <c r="D38" s="36" t="s">
        <v>35</v>
      </c>
      <c r="E38" s="37" t="s">
        <v>53</v>
      </c>
      <c r="F38" s="36">
        <v>1972</v>
      </c>
      <c r="G38" s="47">
        <v>0.027214699068281334</v>
      </c>
      <c r="H38" s="48">
        <v>13.473111194311011</v>
      </c>
      <c r="I38" s="43">
        <v>0.003092579439577424</v>
      </c>
      <c r="J38" s="38" t="s">
        <v>230</v>
      </c>
      <c r="K38" s="36">
        <v>9</v>
      </c>
      <c r="L38" s="39">
        <v>12</v>
      </c>
      <c r="M38" s="30">
        <f>IF(B38="","",COUNTIF($D$3:D38,D38)-IF(D38="M",COUNTIF($Q$3:Q38,"M"))-IF(D38="F",COUNTIF($Q$3:Q38,"F")))</f>
        <v>35</v>
      </c>
      <c r="N38" s="2">
        <f t="shared" si="0"/>
        <v>36</v>
      </c>
    </row>
    <row r="39" spans="1:14" ht="15">
      <c r="A39" s="46">
        <v>37</v>
      </c>
      <c r="B39" s="34">
        <v>239</v>
      </c>
      <c r="C39" s="35" t="s">
        <v>93</v>
      </c>
      <c r="D39" s="36" t="s">
        <v>35</v>
      </c>
      <c r="E39" s="37" t="s">
        <v>60</v>
      </c>
      <c r="F39" s="36">
        <v>1966</v>
      </c>
      <c r="G39" s="47">
        <v>0.02727256943762768</v>
      </c>
      <c r="H39" s="48">
        <v>13.444522251753092</v>
      </c>
      <c r="I39" s="43">
        <v>0.0030991556179122363</v>
      </c>
      <c r="J39" s="38" t="s">
        <v>231</v>
      </c>
      <c r="K39" s="36">
        <v>5</v>
      </c>
      <c r="L39" s="39">
        <v>16</v>
      </c>
      <c r="M39" s="30">
        <f>IF(B39="","",COUNTIF($D$3:D39,D39)-IF(D39="M",COUNTIF($Q$3:Q39,"M"))-IF(D39="F",COUNTIF($Q$3:Q39,"F")))</f>
        <v>36</v>
      </c>
      <c r="N39" s="2">
        <f t="shared" si="0"/>
        <v>37</v>
      </c>
    </row>
    <row r="40" spans="1:14" ht="15">
      <c r="A40" s="46">
        <v>38</v>
      </c>
      <c r="B40" s="34">
        <v>321</v>
      </c>
      <c r="C40" s="35" t="s">
        <v>94</v>
      </c>
      <c r="D40" s="36" t="s">
        <v>35</v>
      </c>
      <c r="E40" s="37" t="s">
        <v>53</v>
      </c>
      <c r="F40" s="36">
        <v>1984</v>
      </c>
      <c r="G40" s="47">
        <v>0.02730729166069068</v>
      </c>
      <c r="H40" s="48">
        <v>13.427427048523077</v>
      </c>
      <c r="I40" s="43">
        <v>0.0031031013250784863</v>
      </c>
      <c r="J40" s="38" t="s">
        <v>229</v>
      </c>
      <c r="K40" s="36">
        <v>5</v>
      </c>
      <c r="L40" s="39">
        <v>16</v>
      </c>
      <c r="M40" s="30">
        <f>IF(B40="","",COUNTIF($D$3:D40,D40)-IF(D40="M",COUNTIF($Q$3:Q40,"M"))-IF(D40="F",COUNTIF($Q$3:Q40,"F")))</f>
        <v>37</v>
      </c>
      <c r="N40" s="2">
        <f t="shared" si="0"/>
        <v>38</v>
      </c>
    </row>
    <row r="41" spans="1:14" ht="15">
      <c r="A41" s="46">
        <v>39</v>
      </c>
      <c r="B41" s="34">
        <v>475</v>
      </c>
      <c r="C41" s="35" t="s">
        <v>95</v>
      </c>
      <c r="D41" s="36" t="s">
        <v>35</v>
      </c>
      <c r="E41" s="37" t="s">
        <v>48</v>
      </c>
      <c r="F41" s="36">
        <v>1982</v>
      </c>
      <c r="G41" s="47">
        <v>0.027492476845509373</v>
      </c>
      <c r="H41" s="48">
        <v>13.336981921530949</v>
      </c>
      <c r="I41" s="43">
        <v>0.00312414509608061</v>
      </c>
      <c r="J41" s="38" t="s">
        <v>229</v>
      </c>
      <c r="K41" s="36">
        <v>6</v>
      </c>
      <c r="L41" s="39">
        <v>15</v>
      </c>
      <c r="M41" s="30">
        <f>IF(B41="","",COUNTIF($D$3:D41,D41)-IF(D41="M",COUNTIF($Q$3:Q41,"M"))-IF(D41="F",COUNTIF($Q$3:Q41,"F")))</f>
        <v>38</v>
      </c>
      <c r="N41" s="2">
        <f t="shared" si="0"/>
        <v>39</v>
      </c>
    </row>
    <row r="42" spans="1:14" ht="15">
      <c r="A42" s="46">
        <v>40</v>
      </c>
      <c r="B42" s="34">
        <v>398</v>
      </c>
      <c r="C42" s="35" t="s">
        <v>96</v>
      </c>
      <c r="D42" s="36" t="s">
        <v>35</v>
      </c>
      <c r="E42" s="37" t="s">
        <v>88</v>
      </c>
      <c r="F42" s="36">
        <v>1956</v>
      </c>
      <c r="G42" s="47">
        <v>0.027527199068572372</v>
      </c>
      <c r="H42" s="48">
        <v>13.320158936376773</v>
      </c>
      <c r="I42" s="43">
        <v>0.00312809080324686</v>
      </c>
      <c r="J42" s="38" t="s">
        <v>235</v>
      </c>
      <c r="K42" s="36">
        <v>1</v>
      </c>
      <c r="L42" s="39">
        <v>20</v>
      </c>
      <c r="M42" s="30">
        <f>IF(B42="","",COUNTIF($D$3:D42,D42)-IF(D42="M",COUNTIF($Q$3:Q42,"M"))-IF(D42="F",COUNTIF($Q$3:Q42,"F")))</f>
        <v>39</v>
      </c>
      <c r="N42" s="2">
        <f t="shared" si="0"/>
        <v>40</v>
      </c>
    </row>
    <row r="43" spans="1:14" ht="15">
      <c r="A43" s="46">
        <v>41</v>
      </c>
      <c r="B43" s="34">
        <v>432</v>
      </c>
      <c r="C43" s="35" t="s">
        <v>97</v>
      </c>
      <c r="D43" s="36" t="s">
        <v>35</v>
      </c>
      <c r="E43" s="37" t="s">
        <v>98</v>
      </c>
      <c r="F43" s="36">
        <v>1960</v>
      </c>
      <c r="G43" s="47">
        <v>0.027561921291635372</v>
      </c>
      <c r="H43" s="48">
        <v>13.303378338067619</v>
      </c>
      <c r="I43" s="43">
        <v>0.00313203651041311</v>
      </c>
      <c r="J43" s="38" t="s">
        <v>233</v>
      </c>
      <c r="K43" s="36">
        <v>4</v>
      </c>
      <c r="L43" s="39">
        <v>17</v>
      </c>
      <c r="M43" s="30">
        <f>IF(B43="","",COUNTIF($D$3:D43,D43)-IF(D43="M",COUNTIF($Q$3:Q43,"M"))-IF(D43="F",COUNTIF($Q$3:Q43,"F")))</f>
        <v>40</v>
      </c>
      <c r="N43" s="2">
        <f t="shared" si="0"/>
        <v>41</v>
      </c>
    </row>
    <row r="44" spans="1:14" ht="15">
      <c r="A44" s="46">
        <v>42</v>
      </c>
      <c r="B44" s="34">
        <v>252</v>
      </c>
      <c r="C44" s="35" t="s">
        <v>99</v>
      </c>
      <c r="D44" s="36" t="s">
        <v>35</v>
      </c>
      <c r="E44" s="37" t="s">
        <v>100</v>
      </c>
      <c r="F44" s="36">
        <v>1984</v>
      </c>
      <c r="G44" s="47">
        <v>0.027608217591478024</v>
      </c>
      <c r="H44" s="48">
        <v>13.281069864497434</v>
      </c>
      <c r="I44" s="43">
        <v>0.0031372974535770477</v>
      </c>
      <c r="J44" s="38" t="s">
        <v>229</v>
      </c>
      <c r="K44" s="36">
        <v>7</v>
      </c>
      <c r="L44" s="39">
        <v>14</v>
      </c>
      <c r="M44" s="30">
        <f>IF(B44="","",COUNTIF($D$3:D44,D44)-IF(D44="M",COUNTIF($Q$3:Q44,"M"))-IF(D44="F",COUNTIF($Q$3:Q44,"F")))</f>
        <v>41</v>
      </c>
      <c r="N44" s="2">
        <f t="shared" si="0"/>
        <v>42</v>
      </c>
    </row>
    <row r="45" spans="1:14" ht="15">
      <c r="A45" s="46">
        <v>43</v>
      </c>
      <c r="B45" s="34">
        <v>412</v>
      </c>
      <c r="C45" s="35" t="s">
        <v>101</v>
      </c>
      <c r="D45" s="36" t="s">
        <v>35</v>
      </c>
      <c r="E45" s="37" t="s">
        <v>102</v>
      </c>
      <c r="F45" s="36">
        <v>1965</v>
      </c>
      <c r="G45" s="47">
        <v>0.02763136573776137</v>
      </c>
      <c r="H45" s="48">
        <v>13.269943662812707</v>
      </c>
      <c r="I45" s="43">
        <v>0.00313992792474561</v>
      </c>
      <c r="J45" s="38" t="s">
        <v>231</v>
      </c>
      <c r="K45" s="36">
        <v>6</v>
      </c>
      <c r="L45" s="39">
        <v>15</v>
      </c>
      <c r="M45" s="30">
        <f>IF(B45="","",COUNTIF($D$3:D45,D45)-IF(D45="M",COUNTIF($Q$3:Q45,"M"))-IF(D45="F",COUNTIF($Q$3:Q45,"F")))</f>
        <v>42</v>
      </c>
      <c r="N45" s="2">
        <f t="shared" si="0"/>
        <v>43</v>
      </c>
    </row>
    <row r="46" spans="1:14" ht="15">
      <c r="A46" s="46">
        <v>44</v>
      </c>
      <c r="B46" s="34">
        <v>401</v>
      </c>
      <c r="C46" s="35" t="s">
        <v>103</v>
      </c>
      <c r="D46" s="36" t="s">
        <v>35</v>
      </c>
      <c r="E46" s="37" t="s">
        <v>82</v>
      </c>
      <c r="F46" s="36">
        <v>1964</v>
      </c>
      <c r="G46" s="47">
        <v>0.027677662030328065</v>
      </c>
      <c r="H46" s="48">
        <v>13.247747091675885</v>
      </c>
      <c r="I46" s="43">
        <v>0.0031451888670827343</v>
      </c>
      <c r="J46" s="38" t="s">
        <v>231</v>
      </c>
      <c r="K46" s="36">
        <v>7</v>
      </c>
      <c r="L46" s="39">
        <v>14</v>
      </c>
      <c r="M46" s="30">
        <f>IF(B46="","",COUNTIF($D$3:D46,D46)-IF(D46="M",COUNTIF($Q$3:Q46,"M"))-IF(D46="F",COUNTIF($Q$3:Q46,"F")))</f>
        <v>43</v>
      </c>
      <c r="N46" s="2">
        <f t="shared" si="0"/>
        <v>44</v>
      </c>
    </row>
    <row r="47" spans="1:14" ht="15">
      <c r="A47" s="46">
        <v>45</v>
      </c>
      <c r="B47" s="34">
        <v>226</v>
      </c>
      <c r="C47" s="35" t="s">
        <v>104</v>
      </c>
      <c r="D47" s="36" t="s">
        <v>35</v>
      </c>
      <c r="E47" s="37" t="s">
        <v>67</v>
      </c>
      <c r="F47" s="36">
        <v>1955</v>
      </c>
      <c r="G47" s="47">
        <v>0.028036458330461755</v>
      </c>
      <c r="H47" s="48">
        <v>13.078209178378337</v>
      </c>
      <c r="I47" s="43">
        <v>0.0031859611739161083</v>
      </c>
      <c r="J47" s="38" t="s">
        <v>235</v>
      </c>
      <c r="K47" s="36">
        <v>2</v>
      </c>
      <c r="L47" s="39">
        <v>19</v>
      </c>
      <c r="M47" s="30">
        <f>IF(B47="","",COUNTIF($D$3:D47,D47)-IF(D47="M",COUNTIF($Q$3:Q47,"M"))-IF(D47="F",COUNTIF($Q$3:Q47,"F")))</f>
        <v>44</v>
      </c>
      <c r="N47" s="2">
        <f t="shared" si="0"/>
        <v>45</v>
      </c>
    </row>
    <row r="48" spans="1:14" ht="15">
      <c r="A48" s="46">
        <v>46</v>
      </c>
      <c r="B48" s="34">
        <v>322</v>
      </c>
      <c r="C48" s="35" t="s">
        <v>105</v>
      </c>
      <c r="D48" s="36" t="s">
        <v>35</v>
      </c>
      <c r="E48" s="37" t="s">
        <v>53</v>
      </c>
      <c r="F48" s="36">
        <v>1986</v>
      </c>
      <c r="G48" s="47">
        <v>0.028071180553524755</v>
      </c>
      <c r="H48" s="48">
        <v>13.062032284945218</v>
      </c>
      <c r="I48" s="43">
        <v>0.0031899068810823583</v>
      </c>
      <c r="J48" s="38" t="s">
        <v>229</v>
      </c>
      <c r="K48" s="36">
        <v>8</v>
      </c>
      <c r="L48" s="39">
        <v>13</v>
      </c>
      <c r="M48" s="30">
        <f>IF(B48="","",COUNTIF($D$3:D48,D48)-IF(D48="M",COUNTIF($Q$3:Q48,"M"))-IF(D48="F",COUNTIF($Q$3:Q48,"F")))</f>
        <v>45</v>
      </c>
      <c r="N48" s="2">
        <f t="shared" si="0"/>
        <v>46</v>
      </c>
    </row>
    <row r="49" spans="1:14" ht="15">
      <c r="A49" s="46">
        <v>47</v>
      </c>
      <c r="B49" s="34">
        <v>428</v>
      </c>
      <c r="C49" s="35" t="s">
        <v>106</v>
      </c>
      <c r="D49" s="36" t="s">
        <v>35</v>
      </c>
      <c r="E49" s="37" t="s">
        <v>84</v>
      </c>
      <c r="F49" s="36">
        <v>1977</v>
      </c>
      <c r="G49" s="47">
        <v>0.028383680553815793</v>
      </c>
      <c r="H49" s="48">
        <v>12.91822129873053</v>
      </c>
      <c r="I49" s="43">
        <v>0.003225418244751794</v>
      </c>
      <c r="J49" s="38" t="s">
        <v>228</v>
      </c>
      <c r="K49" s="36">
        <v>7</v>
      </c>
      <c r="L49" s="39">
        <v>14</v>
      </c>
      <c r="M49" s="30">
        <f>IF(B49="","",COUNTIF($D$3:D49,D49)-IF(D49="M",COUNTIF($Q$3:Q49,"M"))-IF(D49="F",COUNTIF($Q$3:Q49,"F")))</f>
        <v>46</v>
      </c>
      <c r="N49" s="2">
        <f t="shared" si="0"/>
        <v>47</v>
      </c>
    </row>
    <row r="50" spans="1:14" ht="15">
      <c r="A50" s="46">
        <v>48</v>
      </c>
      <c r="B50" s="34">
        <v>430</v>
      </c>
      <c r="C50" s="35" t="s">
        <v>107</v>
      </c>
      <c r="D50" s="36" t="s">
        <v>35</v>
      </c>
      <c r="E50" s="37" t="s">
        <v>84</v>
      </c>
      <c r="F50" s="36">
        <v>1976</v>
      </c>
      <c r="G50" s="47">
        <v>0.028464699069445487</v>
      </c>
      <c r="H50" s="48">
        <v>12.881452418383484</v>
      </c>
      <c r="I50" s="43">
        <v>0.003234624894255169</v>
      </c>
      <c r="J50" s="38" t="s">
        <v>230</v>
      </c>
      <c r="K50" s="36">
        <v>10</v>
      </c>
      <c r="L50" s="39">
        <v>11</v>
      </c>
      <c r="M50" s="30">
        <f>IF(B50="","",COUNTIF($D$3:D50,D50)-IF(D50="M",COUNTIF($Q$3:Q50,"M"))-IF(D50="F",COUNTIF($Q$3:Q50,"F")))</f>
        <v>47</v>
      </c>
      <c r="N50" s="2">
        <f t="shared" si="0"/>
        <v>48</v>
      </c>
    </row>
    <row r="51" spans="1:14" ht="15">
      <c r="A51" s="46">
        <v>49</v>
      </c>
      <c r="B51" s="34">
        <v>454</v>
      </c>
      <c r="C51" s="35" t="s">
        <v>108</v>
      </c>
      <c r="D51" s="36" t="s">
        <v>35</v>
      </c>
      <c r="E51" s="37" t="s">
        <v>71</v>
      </c>
      <c r="F51" s="36">
        <v>1957</v>
      </c>
      <c r="G51" s="47">
        <v>0.028673032400547527</v>
      </c>
      <c r="H51" s="48">
        <v>12.787857996479822</v>
      </c>
      <c r="I51" s="43">
        <v>0.003258299136425855</v>
      </c>
      <c r="J51" s="38" t="s">
        <v>233</v>
      </c>
      <c r="K51" s="36">
        <v>5</v>
      </c>
      <c r="L51" s="39">
        <v>16</v>
      </c>
      <c r="M51" s="30">
        <f>IF(B51="","",COUNTIF($D$3:D51,D51)-IF(D51="M",COUNTIF($Q$3:Q51,"M"))-IF(D51="F",COUNTIF($Q$3:Q51,"F")))</f>
        <v>48</v>
      </c>
      <c r="N51" s="2">
        <f t="shared" si="0"/>
        <v>49</v>
      </c>
    </row>
    <row r="52" spans="1:14" ht="15">
      <c r="A52" s="46">
        <v>50</v>
      </c>
      <c r="B52" s="34">
        <v>395</v>
      </c>
      <c r="C52" s="35" t="s">
        <v>109</v>
      </c>
      <c r="D52" s="36" t="s">
        <v>35</v>
      </c>
      <c r="E52" s="37" t="s">
        <v>88</v>
      </c>
      <c r="F52" s="36">
        <v>1968</v>
      </c>
      <c r="G52" s="47">
        <v>0.02871932870039018</v>
      </c>
      <c r="H52" s="48">
        <v>12.767243639009054</v>
      </c>
      <c r="I52" s="43">
        <v>0.0032635600795897926</v>
      </c>
      <c r="J52" s="38" t="s">
        <v>232</v>
      </c>
      <c r="K52" s="36">
        <v>7</v>
      </c>
      <c r="L52" s="39">
        <v>14</v>
      </c>
      <c r="M52" s="30">
        <f>IF(B52="","",COUNTIF($D$3:D52,D52)-IF(D52="M",COUNTIF($Q$3:Q52,"M"))-IF(D52="F",COUNTIF($Q$3:Q52,"F")))</f>
        <v>49</v>
      </c>
      <c r="N52" s="2">
        <f t="shared" si="0"/>
        <v>50</v>
      </c>
    </row>
    <row r="53" spans="1:14" ht="15">
      <c r="A53" s="46">
        <v>51</v>
      </c>
      <c r="B53" s="34">
        <v>340</v>
      </c>
      <c r="C53" s="35" t="s">
        <v>110</v>
      </c>
      <c r="D53" s="36" t="s">
        <v>35</v>
      </c>
      <c r="E53" s="37" t="s">
        <v>46</v>
      </c>
      <c r="F53" s="36">
        <v>1961</v>
      </c>
      <c r="G53" s="47">
        <v>0.028765624992956873</v>
      </c>
      <c r="H53" s="48">
        <v>12.746695639550445</v>
      </c>
      <c r="I53" s="43">
        <v>0.003268821021926917</v>
      </c>
      <c r="J53" s="38" t="s">
        <v>233</v>
      </c>
      <c r="K53" s="36">
        <v>6</v>
      </c>
      <c r="L53" s="39">
        <v>15</v>
      </c>
      <c r="M53" s="30">
        <f>IF(B53="","",COUNTIF($D$3:D53,D53)-IF(D53="M",COUNTIF($Q$3:Q53,"M"))-IF(D53="F",COUNTIF($Q$3:Q53,"F")))</f>
        <v>50</v>
      </c>
      <c r="N53" s="2">
        <f t="shared" si="0"/>
        <v>51</v>
      </c>
    </row>
    <row r="54" spans="1:14" ht="15">
      <c r="A54" s="46">
        <v>52</v>
      </c>
      <c r="B54" s="34">
        <v>386</v>
      </c>
      <c r="C54" s="35" t="s">
        <v>111</v>
      </c>
      <c r="D54" s="36" t="s">
        <v>35</v>
      </c>
      <c r="E54" s="37" t="s">
        <v>91</v>
      </c>
      <c r="F54" s="36">
        <v>1969</v>
      </c>
      <c r="G54" s="47">
        <v>0.028858217592642177</v>
      </c>
      <c r="H54" s="48">
        <v>12.705797421118403</v>
      </c>
      <c r="I54" s="43">
        <v>0.0032793429082547928</v>
      </c>
      <c r="J54" s="38" t="s">
        <v>232</v>
      </c>
      <c r="K54" s="36">
        <v>8</v>
      </c>
      <c r="L54" s="39">
        <v>13</v>
      </c>
      <c r="M54" s="30">
        <f>IF(B54="","",COUNTIF($D$3:D54,D54)-IF(D54="M",COUNTIF($Q$3:Q54,"M"))-IF(D54="F",COUNTIF($Q$3:Q54,"F")))</f>
        <v>51</v>
      </c>
      <c r="N54" s="2">
        <f t="shared" si="0"/>
        <v>52</v>
      </c>
    </row>
    <row r="55" spans="1:14" ht="15">
      <c r="A55" s="46">
        <v>53</v>
      </c>
      <c r="B55" s="34">
        <v>315</v>
      </c>
      <c r="C55" s="35" t="s">
        <v>112</v>
      </c>
      <c r="D55" s="36" t="s">
        <v>35</v>
      </c>
      <c r="E55" s="37" t="s">
        <v>53</v>
      </c>
      <c r="F55" s="36">
        <v>1974</v>
      </c>
      <c r="G55" s="47">
        <v>0.02893923610827187</v>
      </c>
      <c r="H55" s="48">
        <v>12.670226169579514</v>
      </c>
      <c r="I55" s="43">
        <v>0.003288549557758167</v>
      </c>
      <c r="J55" s="38" t="s">
        <v>230</v>
      </c>
      <c r="K55" s="36">
        <v>11</v>
      </c>
      <c r="L55" s="39">
        <v>10</v>
      </c>
      <c r="M55" s="30">
        <f>IF(B55="","",COUNTIF($D$3:D55,D55)-IF(D55="M",COUNTIF($Q$3:Q55,"M"))-IF(D55="F",COUNTIF($Q$3:Q55,"F")))</f>
        <v>52</v>
      </c>
      <c r="N55" s="2">
        <f t="shared" si="0"/>
        <v>53</v>
      </c>
    </row>
    <row r="56" spans="1:14" ht="15">
      <c r="A56" s="46">
        <v>54</v>
      </c>
      <c r="B56" s="34">
        <v>332</v>
      </c>
      <c r="C56" s="35" t="s">
        <v>113</v>
      </c>
      <c r="D56" s="36" t="s">
        <v>35</v>
      </c>
      <c r="E56" s="37" t="s">
        <v>53</v>
      </c>
      <c r="F56" s="36">
        <v>1986</v>
      </c>
      <c r="G56" s="47">
        <v>0.028962384254555218</v>
      </c>
      <c r="H56" s="48">
        <v>12.660099508520167</v>
      </c>
      <c r="I56" s="43">
        <v>0.003291180028926729</v>
      </c>
      <c r="J56" s="38" t="s">
        <v>229</v>
      </c>
      <c r="K56" s="36">
        <v>9</v>
      </c>
      <c r="L56" s="39">
        <v>12</v>
      </c>
      <c r="M56" s="30">
        <f>IF(B56="","",COUNTIF($D$3:D56,D56)-IF(D56="M",COUNTIF($Q$3:Q56,"M"))-IF(D56="F",COUNTIF($Q$3:Q56,"F")))</f>
        <v>53</v>
      </c>
      <c r="N56" s="2">
        <f t="shared" si="0"/>
        <v>54</v>
      </c>
    </row>
    <row r="57" spans="1:14" ht="15">
      <c r="A57" s="46">
        <v>55</v>
      </c>
      <c r="B57" s="34">
        <v>465</v>
      </c>
      <c r="C57" s="35" t="s">
        <v>114</v>
      </c>
      <c r="D57" s="36" t="s">
        <v>35</v>
      </c>
      <c r="E57" s="37" t="s">
        <v>48</v>
      </c>
      <c r="F57" s="36">
        <v>1970</v>
      </c>
      <c r="G57" s="47">
        <v>0.02900868055439787</v>
      </c>
      <c r="H57" s="48">
        <v>12.639894668048875</v>
      </c>
      <c r="I57" s="43">
        <v>0.003296440972090667</v>
      </c>
      <c r="J57" s="38" t="s">
        <v>232</v>
      </c>
      <c r="K57" s="36">
        <v>9</v>
      </c>
      <c r="L57" s="39">
        <v>12</v>
      </c>
      <c r="M57" s="30">
        <f>IF(B57="","",COUNTIF($D$3:D57,D57)-IF(D57="M",COUNTIF($Q$3:Q57,"M"))-IF(D57="F",COUNTIF($Q$3:Q57,"F")))</f>
        <v>54</v>
      </c>
      <c r="N57" s="2">
        <f t="shared" si="0"/>
        <v>55</v>
      </c>
    </row>
    <row r="58" spans="1:14" ht="15">
      <c r="A58" s="46">
        <v>56</v>
      </c>
      <c r="B58" s="34">
        <v>440</v>
      </c>
      <c r="C58" s="35" t="s">
        <v>115</v>
      </c>
      <c r="D58" s="36" t="s">
        <v>90</v>
      </c>
      <c r="E58" s="37" t="s">
        <v>57</v>
      </c>
      <c r="F58" s="36">
        <v>1958</v>
      </c>
      <c r="G58" s="47">
        <v>0.029066550923744217</v>
      </c>
      <c r="H58" s="48">
        <v>12.614729130697782</v>
      </c>
      <c r="I58" s="43">
        <v>0.003303017150425479</v>
      </c>
      <c r="J58" s="38" t="s">
        <v>236</v>
      </c>
      <c r="K58" s="36">
        <v>1</v>
      </c>
      <c r="L58" s="39">
        <v>20</v>
      </c>
      <c r="M58" s="30">
        <f>IF(B58="","",COUNTIF($D$3:D58,D58)-IF(D58="M",COUNTIF($Q$3:Q58,"M"))-IF(D58="F",COUNTIF($Q$3:Q58,"F")))</f>
        <v>2</v>
      </c>
      <c r="N58" s="2">
        <f t="shared" si="0"/>
        <v>56</v>
      </c>
    </row>
    <row r="59" spans="1:14" ht="15">
      <c r="A59" s="46">
        <v>57</v>
      </c>
      <c r="B59" s="34">
        <v>413</v>
      </c>
      <c r="C59" s="35" t="s">
        <v>116</v>
      </c>
      <c r="D59" s="36" t="s">
        <v>90</v>
      </c>
      <c r="E59" s="37" t="s">
        <v>102</v>
      </c>
      <c r="F59" s="36">
        <v>1968</v>
      </c>
      <c r="G59" s="47">
        <v>0.029089699070027564</v>
      </c>
      <c r="H59" s="48">
        <v>12.604690952078634</v>
      </c>
      <c r="I59" s="43">
        <v>0.003305647621594041</v>
      </c>
      <c r="J59" s="38" t="s">
        <v>237</v>
      </c>
      <c r="K59" s="36">
        <v>1</v>
      </c>
      <c r="L59" s="39">
        <v>20</v>
      </c>
      <c r="M59" s="30">
        <f>IF(B59="","",COUNTIF($D$3:D59,D59)-IF(D59="M",COUNTIF($Q$3:Q59,"M"))-IF(D59="F",COUNTIF($Q$3:Q59,"F")))</f>
        <v>3</v>
      </c>
      <c r="N59" s="2">
        <f t="shared" si="0"/>
        <v>57</v>
      </c>
    </row>
    <row r="60" spans="1:14" ht="15">
      <c r="A60" s="46">
        <v>58</v>
      </c>
      <c r="B60" s="34">
        <v>245</v>
      </c>
      <c r="C60" s="35" t="s">
        <v>117</v>
      </c>
      <c r="D60" s="36" t="s">
        <v>35</v>
      </c>
      <c r="E60" s="37" t="s">
        <v>51</v>
      </c>
      <c r="F60" s="36">
        <v>1969</v>
      </c>
      <c r="G60" s="47">
        <v>0.029159143516153563</v>
      </c>
      <c r="H60" s="48">
        <v>12.574672039442481</v>
      </c>
      <c r="I60" s="43">
        <v>0.003313539035926541</v>
      </c>
      <c r="J60" s="38" t="s">
        <v>232</v>
      </c>
      <c r="K60" s="36">
        <v>10</v>
      </c>
      <c r="L60" s="39">
        <v>11</v>
      </c>
      <c r="M60" s="30">
        <f>IF(B60="","",COUNTIF($D$3:D60,D60)-IF(D60="M",COUNTIF($Q$3:Q60,"M"))-IF(D60="F",COUNTIF($Q$3:Q60,"F")))</f>
        <v>55</v>
      </c>
      <c r="N60" s="2">
        <f t="shared" si="0"/>
        <v>58</v>
      </c>
    </row>
    <row r="61" spans="1:14" ht="15">
      <c r="A61" s="46">
        <v>59</v>
      </c>
      <c r="B61" s="34">
        <v>229</v>
      </c>
      <c r="C61" s="35" t="s">
        <v>118</v>
      </c>
      <c r="D61" s="36" t="s">
        <v>35</v>
      </c>
      <c r="E61" s="37" t="s">
        <v>64</v>
      </c>
      <c r="F61" s="36">
        <v>1965</v>
      </c>
      <c r="G61" s="47">
        <v>0.02926331018534256</v>
      </c>
      <c r="H61" s="48">
        <v>12.529910811331355</v>
      </c>
      <c r="I61" s="43">
        <v>0.003325376157425291</v>
      </c>
      <c r="J61" s="38" t="s">
        <v>231</v>
      </c>
      <c r="K61" s="36">
        <v>8</v>
      </c>
      <c r="L61" s="39">
        <v>13</v>
      </c>
      <c r="M61" s="30">
        <f>IF(B61="","",COUNTIF($D$3:D61,D61)-IF(D61="M",COUNTIF($Q$3:Q61,"M"))-IF(D61="F",COUNTIF($Q$3:Q61,"F")))</f>
        <v>56</v>
      </c>
      <c r="N61" s="2">
        <f t="shared" si="0"/>
        <v>59</v>
      </c>
    </row>
    <row r="62" spans="1:14" ht="15">
      <c r="A62" s="46">
        <v>60</v>
      </c>
      <c r="B62" s="34">
        <v>383</v>
      </c>
      <c r="C62" s="35" t="s">
        <v>119</v>
      </c>
      <c r="D62" s="36" t="s">
        <v>90</v>
      </c>
      <c r="E62" s="37" t="s">
        <v>91</v>
      </c>
      <c r="F62" s="36">
        <v>1964</v>
      </c>
      <c r="G62" s="47">
        <v>0.029309606477909256</v>
      </c>
      <c r="H62" s="48">
        <v>12.510119060896452</v>
      </c>
      <c r="I62" s="43">
        <v>0.0033306370997624153</v>
      </c>
      <c r="J62" s="38" t="s">
        <v>238</v>
      </c>
      <c r="K62" s="36">
        <v>1</v>
      </c>
      <c r="L62" s="39">
        <v>20</v>
      </c>
      <c r="M62" s="30">
        <f>IF(B62="","",COUNTIF($D$3:D62,D62)-IF(D62="M",COUNTIF($Q$3:Q62,"M"))-IF(D62="F",COUNTIF($Q$3:Q62,"F")))</f>
        <v>4</v>
      </c>
      <c r="N62" s="2">
        <f t="shared" si="0"/>
        <v>60</v>
      </c>
    </row>
    <row r="63" spans="1:14" ht="15">
      <c r="A63" s="46">
        <v>61</v>
      </c>
      <c r="B63" s="34">
        <v>472</v>
      </c>
      <c r="C63" s="35" t="s">
        <v>120</v>
      </c>
      <c r="D63" s="36" t="s">
        <v>35</v>
      </c>
      <c r="E63" s="37" t="s">
        <v>48</v>
      </c>
      <c r="F63" s="36">
        <v>1963</v>
      </c>
      <c r="G63" s="47">
        <v>0.029344328700972255</v>
      </c>
      <c r="H63" s="48">
        <v>12.495316229691703</v>
      </c>
      <c r="I63" s="43">
        <v>0.003334582806928665</v>
      </c>
      <c r="J63" s="38" t="s">
        <v>231</v>
      </c>
      <c r="K63" s="36">
        <v>9</v>
      </c>
      <c r="L63" s="39">
        <v>12</v>
      </c>
      <c r="M63" s="30">
        <f>IF(B63="","",COUNTIF($D$3:D63,D63)-IF(D63="M",COUNTIF($Q$3:Q63,"M"))-IF(D63="F",COUNTIF($Q$3:Q63,"F")))</f>
        <v>57</v>
      </c>
      <c r="N63" s="2">
        <f t="shared" si="0"/>
        <v>61</v>
      </c>
    </row>
    <row r="64" spans="1:14" ht="15">
      <c r="A64" s="46">
        <v>62</v>
      </c>
      <c r="B64" s="34">
        <v>253</v>
      </c>
      <c r="C64" s="35" t="s">
        <v>121</v>
      </c>
      <c r="D64" s="36" t="s">
        <v>35</v>
      </c>
      <c r="E64" s="37" t="s">
        <v>122</v>
      </c>
      <c r="F64" s="36">
        <v>1966</v>
      </c>
      <c r="G64" s="47">
        <v>0.029379050924035255</v>
      </c>
      <c r="H64" s="48">
        <v>12.480548388535368</v>
      </c>
      <c r="I64" s="43">
        <v>0.003338528514094915</v>
      </c>
      <c r="J64" s="38" t="s">
        <v>231</v>
      </c>
      <c r="K64" s="36">
        <v>10</v>
      </c>
      <c r="L64" s="39">
        <v>11</v>
      </c>
      <c r="M64" s="30">
        <f>IF(B64="","",COUNTIF($D$3:D64,D64)-IF(D64="M",COUNTIF($Q$3:Q64,"M"))-IF(D64="F",COUNTIF($Q$3:Q64,"F")))</f>
        <v>58</v>
      </c>
      <c r="N64" s="2">
        <f t="shared" si="0"/>
        <v>62</v>
      </c>
    </row>
    <row r="65" spans="1:14" ht="15">
      <c r="A65" s="46">
        <v>63</v>
      </c>
      <c r="B65" s="34">
        <v>404</v>
      </c>
      <c r="C65" s="35" t="s">
        <v>123</v>
      </c>
      <c r="D65" s="36" t="s">
        <v>35</v>
      </c>
      <c r="E65" s="37" t="s">
        <v>86</v>
      </c>
      <c r="F65" s="36">
        <v>1974</v>
      </c>
      <c r="G65" s="47">
        <v>0.0294369212933816</v>
      </c>
      <c r="H65" s="48">
        <v>12.45601274033727</v>
      </c>
      <c r="I65" s="43">
        <v>0.003345104692429727</v>
      </c>
      <c r="J65" s="38" t="s">
        <v>230</v>
      </c>
      <c r="K65" s="36">
        <v>12</v>
      </c>
      <c r="L65" s="39">
        <v>9</v>
      </c>
      <c r="M65" s="30">
        <f>IF(B65="","",COUNTIF($D$3:D65,D65)-IF(D65="M",COUNTIF($Q$3:Q65,"M"))-IF(D65="F",COUNTIF($Q$3:Q65,"F")))</f>
        <v>59</v>
      </c>
      <c r="N65" s="2">
        <f t="shared" si="0"/>
        <v>63</v>
      </c>
    </row>
    <row r="66" spans="1:14" ht="15">
      <c r="A66" s="46">
        <v>64</v>
      </c>
      <c r="B66" s="34">
        <v>359</v>
      </c>
      <c r="C66" s="35" t="s">
        <v>124</v>
      </c>
      <c r="D66" s="36" t="s">
        <v>35</v>
      </c>
      <c r="E66" s="37" t="s">
        <v>38</v>
      </c>
      <c r="F66" s="36">
        <v>1953</v>
      </c>
      <c r="G66" s="47">
        <v>0.02961053240142064</v>
      </c>
      <c r="H66" s="48">
        <v>12.382981220867036</v>
      </c>
      <c r="I66" s="43">
        <v>0.0033648332274341637</v>
      </c>
      <c r="J66" s="38" t="s">
        <v>235</v>
      </c>
      <c r="K66" s="36">
        <v>3</v>
      </c>
      <c r="L66" s="39">
        <v>18</v>
      </c>
      <c r="M66" s="30">
        <f>IF(B66="","",COUNTIF($D$3:D66,D66)-IF(D66="M",COUNTIF($Q$3:Q66,"M"))-IF(D66="F",COUNTIF($Q$3:Q66,"F")))</f>
        <v>60</v>
      </c>
      <c r="N66" s="2">
        <f t="shared" si="0"/>
        <v>64</v>
      </c>
    </row>
    <row r="67" spans="1:14" ht="15">
      <c r="A67" s="46">
        <v>65</v>
      </c>
      <c r="B67" s="34">
        <v>431</v>
      </c>
      <c r="C67" s="35" t="s">
        <v>125</v>
      </c>
      <c r="D67" s="36" t="s">
        <v>35</v>
      </c>
      <c r="E67" s="37" t="s">
        <v>98</v>
      </c>
      <c r="F67" s="36">
        <v>1964</v>
      </c>
      <c r="G67" s="47">
        <v>0.029737847216892987</v>
      </c>
      <c r="H67" s="48">
        <v>12.329966725310792</v>
      </c>
      <c r="I67" s="43">
        <v>0.0033793008201014755</v>
      </c>
      <c r="J67" s="38" t="s">
        <v>231</v>
      </c>
      <c r="K67" s="36">
        <v>11</v>
      </c>
      <c r="L67" s="39">
        <v>10</v>
      </c>
      <c r="M67" s="30">
        <f>IF(B67="","",COUNTIF($D$3:D67,D67)-IF(D67="M",COUNTIF($Q$3:Q67,"M"))-IF(D67="F",COUNTIF($Q$3:Q67,"F")))</f>
        <v>61</v>
      </c>
      <c r="N67" s="2">
        <f t="shared" si="0"/>
        <v>65</v>
      </c>
    </row>
    <row r="68" spans="1:14" ht="15">
      <c r="A68" s="46">
        <v>66</v>
      </c>
      <c r="B68" s="34">
        <v>390</v>
      </c>
      <c r="C68" s="35" t="s">
        <v>126</v>
      </c>
      <c r="D68" s="36" t="s">
        <v>35</v>
      </c>
      <c r="E68" s="37" t="s">
        <v>91</v>
      </c>
      <c r="F68" s="36">
        <v>1965</v>
      </c>
      <c r="G68" s="47">
        <v>0.02988831017864868</v>
      </c>
      <c r="H68" s="48">
        <v>12.267895524204057</v>
      </c>
      <c r="I68" s="43">
        <v>0.0033963988839373497</v>
      </c>
      <c r="J68" s="38" t="s">
        <v>231</v>
      </c>
      <c r="K68" s="36">
        <v>12</v>
      </c>
      <c r="L68" s="39">
        <v>9</v>
      </c>
      <c r="M68" s="30">
        <f>IF(B68="","",COUNTIF($D$3:D68,D68)-IF(D68="M",COUNTIF($Q$3:Q68,"M"))-IF(D68="F",COUNTIF($Q$3:Q68,"F")))</f>
        <v>62</v>
      </c>
      <c r="N68" s="2">
        <f aca="true" t="shared" si="1" ref="N68:N131">A68</f>
        <v>66</v>
      </c>
    </row>
    <row r="69" spans="1:14" ht="15">
      <c r="A69" s="46">
        <v>67</v>
      </c>
      <c r="B69" s="34">
        <v>206</v>
      </c>
      <c r="C69" s="35" t="s">
        <v>127</v>
      </c>
      <c r="D69" s="36" t="s">
        <v>35</v>
      </c>
      <c r="E69" s="37" t="s">
        <v>43</v>
      </c>
      <c r="F69" s="36">
        <v>1955</v>
      </c>
      <c r="G69" s="47">
        <v>0.030061921293963678</v>
      </c>
      <c r="H69" s="48">
        <v>12.19704699114797</v>
      </c>
      <c r="I69" s="43">
        <v>0.0034161274197685994</v>
      </c>
      <c r="J69" s="38" t="s">
        <v>235</v>
      </c>
      <c r="K69" s="36">
        <v>4</v>
      </c>
      <c r="L69" s="39">
        <v>17</v>
      </c>
      <c r="M69" s="30">
        <f>IF(B69="","",COUNTIF($D$3:D69,D69)-IF(D69="M",COUNTIF($Q$3:Q69,"M"))-IF(D69="F",COUNTIF($Q$3:Q69,"F")))</f>
        <v>63</v>
      </c>
      <c r="N69" s="2">
        <f t="shared" si="1"/>
        <v>67</v>
      </c>
    </row>
    <row r="70" spans="1:14" ht="15">
      <c r="A70" s="46">
        <v>68</v>
      </c>
      <c r="B70" s="34">
        <v>380</v>
      </c>
      <c r="C70" s="35" t="s">
        <v>128</v>
      </c>
      <c r="D70" s="36" t="s">
        <v>35</v>
      </c>
      <c r="E70" s="37" t="s">
        <v>129</v>
      </c>
      <c r="F70" s="36">
        <v>1972</v>
      </c>
      <c r="G70" s="47">
        <v>0.030293402771349065</v>
      </c>
      <c r="H70" s="48">
        <v>12.10384549514699</v>
      </c>
      <c r="I70" s="43">
        <v>0.003442432133107848</v>
      </c>
      <c r="J70" s="38" t="s">
        <v>230</v>
      </c>
      <c r="K70" s="36">
        <v>13</v>
      </c>
      <c r="L70" s="39">
        <v>8</v>
      </c>
      <c r="M70" s="30">
        <f>IF(B70="","",COUNTIF($D$3:D70,D70)-IF(D70="M",COUNTIF($Q$3:Q70,"M"))-IF(D70="F",COUNTIF($Q$3:Q70,"F")))</f>
        <v>64</v>
      </c>
      <c r="N70" s="2">
        <f t="shared" si="1"/>
        <v>68</v>
      </c>
    </row>
    <row r="71" spans="1:14" ht="15">
      <c r="A71" s="46">
        <v>69</v>
      </c>
      <c r="B71" s="34">
        <v>222</v>
      </c>
      <c r="C71" s="35" t="s">
        <v>130</v>
      </c>
      <c r="D71" s="36" t="s">
        <v>35</v>
      </c>
      <c r="E71" s="37" t="s">
        <v>40</v>
      </c>
      <c r="F71" s="36">
        <v>1953</v>
      </c>
      <c r="G71" s="47">
        <v>0.030328124994412065</v>
      </c>
      <c r="H71" s="48">
        <v>12.089987980932706</v>
      </c>
      <c r="I71" s="43">
        <v>0.003446377840274098</v>
      </c>
      <c r="J71" s="38" t="s">
        <v>235</v>
      </c>
      <c r="K71" s="36">
        <v>5</v>
      </c>
      <c r="L71" s="39">
        <v>16</v>
      </c>
      <c r="M71" s="30">
        <f>IF(B71="","",COUNTIF($D$3:D71,D71)-IF(D71="M",COUNTIF($Q$3:Q71,"M"))-IF(D71="F",COUNTIF($Q$3:Q71,"F")))</f>
        <v>65</v>
      </c>
      <c r="N71" s="2">
        <f t="shared" si="1"/>
        <v>69</v>
      </c>
    </row>
    <row r="72" spans="1:14" ht="15">
      <c r="A72" s="46">
        <v>70</v>
      </c>
      <c r="B72" s="34">
        <v>231</v>
      </c>
      <c r="C72" s="35" t="s">
        <v>131</v>
      </c>
      <c r="D72" s="36" t="s">
        <v>35</v>
      </c>
      <c r="E72" s="37" t="s">
        <v>64</v>
      </c>
      <c r="F72" s="36">
        <v>1966</v>
      </c>
      <c r="G72" s="47">
        <v>0.030432291663601063</v>
      </c>
      <c r="H72" s="48">
        <v>12.048605169791506</v>
      </c>
      <c r="I72" s="43">
        <v>0.003458214961772848</v>
      </c>
      <c r="J72" s="38" t="s">
        <v>231</v>
      </c>
      <c r="K72" s="36">
        <v>13</v>
      </c>
      <c r="L72" s="39">
        <v>8</v>
      </c>
      <c r="M72" s="30">
        <f>IF(B72="","",COUNTIF($D$3:D72,D72)-IF(D72="M",COUNTIF($Q$3:Q72,"M"))-IF(D72="F",COUNTIF($Q$3:Q72,"F")))</f>
        <v>66</v>
      </c>
      <c r="N72" s="2">
        <f t="shared" si="1"/>
        <v>70</v>
      </c>
    </row>
    <row r="73" spans="1:14" ht="15">
      <c r="A73" s="46">
        <v>71</v>
      </c>
      <c r="B73" s="34">
        <v>491</v>
      </c>
      <c r="C73" s="35" t="s">
        <v>132</v>
      </c>
      <c r="D73" s="36" t="s">
        <v>35</v>
      </c>
      <c r="E73" s="37" t="s">
        <v>48</v>
      </c>
      <c r="F73" s="36">
        <v>1963</v>
      </c>
      <c r="G73" s="47">
        <v>0.03045138888888889</v>
      </c>
      <c r="H73" s="48">
        <v>12.041049030786773</v>
      </c>
      <c r="I73" s="43">
        <v>0.0034603851010101007</v>
      </c>
      <c r="J73" s="38" t="s">
        <v>231</v>
      </c>
      <c r="K73" s="36">
        <v>14</v>
      </c>
      <c r="L73" s="39">
        <v>7</v>
      </c>
      <c r="M73" s="30">
        <f>IF(B73="","",COUNTIF($D$3:D73,D73)-IF(D73="M",COUNTIF($Q$3:Q73,"M"))-IF(D73="F",COUNTIF($Q$3:Q73,"F")))</f>
        <v>67</v>
      </c>
      <c r="N73" s="2">
        <f t="shared" si="1"/>
        <v>71</v>
      </c>
    </row>
    <row r="74" spans="1:14" ht="15">
      <c r="A74" s="46">
        <v>72</v>
      </c>
      <c r="B74" s="34">
        <v>311</v>
      </c>
      <c r="C74" s="35" t="s">
        <v>133</v>
      </c>
      <c r="D74" s="36" t="s">
        <v>35</v>
      </c>
      <c r="E74" s="37" t="s">
        <v>53</v>
      </c>
      <c r="F74" s="36">
        <v>1974</v>
      </c>
      <c r="G74" s="47">
        <v>0.030478587956167758</v>
      </c>
      <c r="H74" s="48">
        <v>12.03030360835554</v>
      </c>
      <c r="I74" s="43">
        <v>0.0034634759041099724</v>
      </c>
      <c r="J74" s="38" t="s">
        <v>230</v>
      </c>
      <c r="K74" s="36">
        <v>14</v>
      </c>
      <c r="L74" s="39">
        <v>7</v>
      </c>
      <c r="M74" s="30">
        <f>IF(B74="","",COUNTIF($D$3:D74,D74)-IF(D74="M",COUNTIF($Q$3:Q74,"M"))-IF(D74="F",COUNTIF($Q$3:Q74,"F")))</f>
        <v>68</v>
      </c>
      <c r="N74" s="2">
        <f t="shared" si="1"/>
        <v>72</v>
      </c>
    </row>
    <row r="75" spans="1:14" ht="15">
      <c r="A75" s="46">
        <v>73</v>
      </c>
      <c r="B75" s="34">
        <v>477</v>
      </c>
      <c r="C75" s="35" t="s">
        <v>134</v>
      </c>
      <c r="D75" s="36" t="s">
        <v>90</v>
      </c>
      <c r="E75" s="37" t="s">
        <v>48</v>
      </c>
      <c r="F75" s="36">
        <v>1961</v>
      </c>
      <c r="G75" s="47">
        <v>0.030501736109727062</v>
      </c>
      <c r="H75" s="48">
        <v>12.02117365869335</v>
      </c>
      <c r="I75" s="43">
        <v>0.003466106376105348</v>
      </c>
      <c r="J75" s="38" t="s">
        <v>236</v>
      </c>
      <c r="K75" s="36">
        <v>2</v>
      </c>
      <c r="L75" s="39">
        <v>19</v>
      </c>
      <c r="M75" s="30">
        <f>IF(B75="","",COUNTIF($D$3:D75,D75)-IF(D75="M",COUNTIF($Q$3:Q75,"M"))-IF(D75="F",COUNTIF($Q$3:Q75,"F")))</f>
        <v>5</v>
      </c>
      <c r="N75" s="2">
        <f t="shared" si="1"/>
        <v>73</v>
      </c>
    </row>
    <row r="76" spans="1:14" ht="15">
      <c r="A76" s="46">
        <v>74</v>
      </c>
      <c r="B76" s="34">
        <v>408</v>
      </c>
      <c r="C76" s="35" t="s">
        <v>135</v>
      </c>
      <c r="D76" s="36" t="s">
        <v>35</v>
      </c>
      <c r="E76" s="37" t="s">
        <v>102</v>
      </c>
      <c r="F76" s="36">
        <v>1962</v>
      </c>
      <c r="G76" s="47">
        <v>0.030571180548577104</v>
      </c>
      <c r="H76" s="48">
        <v>11.993866775410893</v>
      </c>
      <c r="I76" s="43">
        <v>0.003473997789611034</v>
      </c>
      <c r="J76" s="38" t="s">
        <v>231</v>
      </c>
      <c r="K76" s="36">
        <v>15</v>
      </c>
      <c r="L76" s="39">
        <v>6</v>
      </c>
      <c r="M76" s="30">
        <f>IF(B76="","",COUNTIF($D$3:D76,D76)-IF(D76="M",COUNTIF($Q$3:Q76,"M"))-IF(D76="F",COUNTIF($Q$3:Q76,"F")))</f>
        <v>69</v>
      </c>
      <c r="N76" s="2">
        <f t="shared" si="1"/>
        <v>74</v>
      </c>
    </row>
    <row r="77" spans="1:14" ht="15">
      <c r="A77" s="46">
        <v>75</v>
      </c>
      <c r="B77" s="34">
        <v>393</v>
      </c>
      <c r="C77" s="35" t="s">
        <v>136</v>
      </c>
      <c r="D77" s="36" t="s">
        <v>35</v>
      </c>
      <c r="E77" s="37" t="s">
        <v>88</v>
      </c>
      <c r="F77" s="36">
        <v>1972</v>
      </c>
      <c r="G77" s="47">
        <v>0.030652199071482755</v>
      </c>
      <c r="H77" s="48">
        <v>11.962165122690813</v>
      </c>
      <c r="I77" s="43">
        <v>0.003483204439941222</v>
      </c>
      <c r="J77" s="38" t="s">
        <v>230</v>
      </c>
      <c r="K77" s="36">
        <v>15</v>
      </c>
      <c r="L77" s="39">
        <v>6</v>
      </c>
      <c r="M77" s="30">
        <f>IF(B77="","",COUNTIF($D$3:D77,D77)-IF(D77="M",COUNTIF($Q$3:Q77,"M"))-IF(D77="F",COUNTIF($Q$3:Q77,"F")))</f>
        <v>70</v>
      </c>
      <c r="N77" s="2">
        <f t="shared" si="1"/>
        <v>75</v>
      </c>
    </row>
    <row r="78" spans="1:14" ht="15">
      <c r="A78" s="46">
        <v>76</v>
      </c>
      <c r="B78" s="34">
        <v>484</v>
      </c>
      <c r="C78" s="35" t="s">
        <v>137</v>
      </c>
      <c r="D78" s="36" t="s">
        <v>35</v>
      </c>
      <c r="E78" s="37" t="s">
        <v>48</v>
      </c>
      <c r="F78" s="36">
        <v>1949</v>
      </c>
      <c r="G78" s="47">
        <v>0.03069849536404945</v>
      </c>
      <c r="H78" s="48">
        <v>11.944125023666944</v>
      </c>
      <c r="I78" s="43">
        <v>0.003488465382278346</v>
      </c>
      <c r="J78" s="38" t="s">
        <v>239</v>
      </c>
      <c r="K78" s="36">
        <v>1</v>
      </c>
      <c r="L78" s="39">
        <v>20</v>
      </c>
      <c r="M78" s="30">
        <f>IF(B78="","",COUNTIF($D$3:D78,D78)-IF(D78="M",COUNTIF($Q$3:Q78,"M"))-IF(D78="F",COUNTIF($Q$3:Q78,"F")))</f>
        <v>71</v>
      </c>
      <c r="N78" s="2">
        <f t="shared" si="1"/>
        <v>76</v>
      </c>
    </row>
    <row r="79" spans="1:14" ht="15">
      <c r="A79" s="46">
        <v>77</v>
      </c>
      <c r="B79" s="34">
        <v>326</v>
      </c>
      <c r="C79" s="35" t="s">
        <v>138</v>
      </c>
      <c r="D79" s="36" t="s">
        <v>35</v>
      </c>
      <c r="E79" s="37" t="s">
        <v>53</v>
      </c>
      <c r="F79" s="36">
        <v>1982</v>
      </c>
      <c r="G79" s="47">
        <v>0.0307447916638921</v>
      </c>
      <c r="H79" s="48">
        <v>11.926139252304464</v>
      </c>
      <c r="I79" s="43">
        <v>0.003493726325442284</v>
      </c>
      <c r="J79" s="38" t="s">
        <v>229</v>
      </c>
      <c r="K79" s="36">
        <v>10</v>
      </c>
      <c r="L79" s="39">
        <v>11</v>
      </c>
      <c r="M79" s="30">
        <f>IF(B79="","",COUNTIF($D$3:D79,D79)-IF(D79="M",COUNTIF($Q$3:Q79,"M"))-IF(D79="F",COUNTIF($Q$3:Q79,"F")))</f>
        <v>72</v>
      </c>
      <c r="N79" s="2">
        <f t="shared" si="1"/>
        <v>77</v>
      </c>
    </row>
    <row r="80" spans="1:14" ht="15">
      <c r="A80" s="46">
        <v>78</v>
      </c>
      <c r="B80" s="34">
        <v>433</v>
      </c>
      <c r="C80" s="35" t="s">
        <v>139</v>
      </c>
      <c r="D80" s="36" t="s">
        <v>35</v>
      </c>
      <c r="E80" s="37" t="s">
        <v>98</v>
      </c>
      <c r="F80" s="36">
        <v>1970</v>
      </c>
      <c r="G80" s="47">
        <v>0.0307795138869551</v>
      </c>
      <c r="H80" s="48">
        <v>11.912685431398787</v>
      </c>
      <c r="I80" s="43">
        <v>0.0034976720326085338</v>
      </c>
      <c r="J80" s="38" t="s">
        <v>232</v>
      </c>
      <c r="K80" s="36">
        <v>11</v>
      </c>
      <c r="L80" s="39">
        <v>10</v>
      </c>
      <c r="M80" s="30">
        <f>IF(B80="","",COUNTIF($D$3:D80,D80)-IF(D80="M",COUNTIF($Q$3:Q80,"M"))-IF(D80="F",COUNTIF($Q$3:Q80,"F")))</f>
        <v>73</v>
      </c>
      <c r="N80" s="2">
        <f t="shared" si="1"/>
        <v>78</v>
      </c>
    </row>
    <row r="81" spans="1:14" ht="15">
      <c r="A81" s="46">
        <v>79</v>
      </c>
      <c r="B81" s="34">
        <v>343</v>
      </c>
      <c r="C81" s="35" t="s">
        <v>140</v>
      </c>
      <c r="D81" s="36" t="s">
        <v>35</v>
      </c>
      <c r="E81" s="37" t="s">
        <v>46</v>
      </c>
      <c r="F81" s="36">
        <v>1967</v>
      </c>
      <c r="G81" s="47">
        <v>0.03102256944112014</v>
      </c>
      <c r="H81" s="48">
        <v>11.819351951571532</v>
      </c>
      <c r="I81" s="43">
        <v>0.00352529198194547</v>
      </c>
      <c r="J81" s="38" t="s">
        <v>232</v>
      </c>
      <c r="K81" s="36">
        <v>12</v>
      </c>
      <c r="L81" s="39">
        <v>9</v>
      </c>
      <c r="M81" s="30">
        <f>IF(B81="","",COUNTIF($D$3:D81,D81)-IF(D81="M",COUNTIF($Q$3:Q81,"M"))-IF(D81="F",COUNTIF($Q$3:Q81,"F")))</f>
        <v>74</v>
      </c>
      <c r="N81" s="2">
        <f t="shared" si="1"/>
        <v>79</v>
      </c>
    </row>
    <row r="82" spans="1:14" ht="15">
      <c r="A82" s="46">
        <v>80</v>
      </c>
      <c r="B82" s="34">
        <v>341</v>
      </c>
      <c r="C82" s="35" t="s">
        <v>141</v>
      </c>
      <c r="D82" s="36" t="s">
        <v>35</v>
      </c>
      <c r="E82" s="37" t="s">
        <v>46</v>
      </c>
      <c r="F82" s="36">
        <v>1977</v>
      </c>
      <c r="G82" s="47">
        <v>0.03105729166418314</v>
      </c>
      <c r="H82" s="48">
        <v>11.806137851019557</v>
      </c>
      <c r="I82" s="43">
        <v>0.00352923768911172</v>
      </c>
      <c r="J82" s="38" t="s">
        <v>228</v>
      </c>
      <c r="K82" s="36">
        <v>8</v>
      </c>
      <c r="L82" s="39">
        <v>13</v>
      </c>
      <c r="M82" s="30">
        <f>IF(B82="","",COUNTIF($D$3:D82,D82)-IF(D82="M",COUNTIF($Q$3:Q82,"M"))-IF(D82="F",COUNTIF($Q$3:Q82,"F")))</f>
        <v>75</v>
      </c>
      <c r="N82" s="2">
        <f t="shared" si="1"/>
        <v>80</v>
      </c>
    </row>
    <row r="83" spans="1:14" ht="15">
      <c r="A83" s="46">
        <v>81</v>
      </c>
      <c r="B83" s="34">
        <v>434</v>
      </c>
      <c r="C83" s="35" t="s">
        <v>142</v>
      </c>
      <c r="D83" s="36" t="s">
        <v>35</v>
      </c>
      <c r="E83" s="37" t="s">
        <v>98</v>
      </c>
      <c r="F83" s="36">
        <v>1958</v>
      </c>
      <c r="G83" s="47">
        <v>0.03112673611030914</v>
      </c>
      <c r="H83" s="48">
        <v>11.779798092779382</v>
      </c>
      <c r="I83" s="43">
        <v>0.00353712910344422</v>
      </c>
      <c r="J83" s="38" t="s">
        <v>233</v>
      </c>
      <c r="K83" s="36">
        <v>7</v>
      </c>
      <c r="L83" s="39">
        <v>14</v>
      </c>
      <c r="M83" s="30">
        <f>IF(B83="","",COUNTIF($D$3:D83,D83)-IF(D83="M",COUNTIF($Q$3:Q83,"M"))-IF(D83="F",COUNTIF($Q$3:Q83,"F")))</f>
        <v>76</v>
      </c>
      <c r="N83" s="2">
        <f t="shared" si="1"/>
        <v>81</v>
      </c>
    </row>
    <row r="84" spans="1:14" ht="15">
      <c r="A84" s="46">
        <v>82</v>
      </c>
      <c r="B84" s="34">
        <v>225</v>
      </c>
      <c r="C84" s="35" t="s">
        <v>143</v>
      </c>
      <c r="D84" s="36" t="s">
        <v>35</v>
      </c>
      <c r="E84" s="37" t="s">
        <v>144</v>
      </c>
      <c r="F84" s="36">
        <v>1942</v>
      </c>
      <c r="G84" s="47">
        <v>0.03145081018010387</v>
      </c>
      <c r="H84" s="48">
        <v>11.65841720982514</v>
      </c>
      <c r="I84" s="43">
        <v>0.0035739557022845306</v>
      </c>
      <c r="J84" s="38" t="s">
        <v>240</v>
      </c>
      <c r="K84" s="36">
        <v>1</v>
      </c>
      <c r="L84" s="39">
        <v>20</v>
      </c>
      <c r="M84" s="30">
        <f>IF(B84="","",COUNTIF($D$3:D84,D84)-IF(D84="M",COUNTIF($Q$3:Q84,"M"))-IF(D84="F",COUNTIF($Q$3:Q84,"F")))</f>
        <v>77</v>
      </c>
      <c r="N84" s="2">
        <f t="shared" si="1"/>
        <v>82</v>
      </c>
    </row>
    <row r="85" spans="1:14" ht="15">
      <c r="A85" s="46">
        <v>83</v>
      </c>
      <c r="B85" s="34">
        <v>314</v>
      </c>
      <c r="C85" s="35" t="s">
        <v>145</v>
      </c>
      <c r="D85" s="36" t="s">
        <v>35</v>
      </c>
      <c r="E85" s="37" t="s">
        <v>53</v>
      </c>
      <c r="F85" s="36">
        <v>1972</v>
      </c>
      <c r="G85" s="47">
        <v>0.03157812499557622</v>
      </c>
      <c r="H85" s="48">
        <v>11.611413493297434</v>
      </c>
      <c r="I85" s="43">
        <v>0.0035884232949518428</v>
      </c>
      <c r="J85" s="38" t="s">
        <v>230</v>
      </c>
      <c r="K85" s="36">
        <v>16</v>
      </c>
      <c r="L85" s="39">
        <v>5</v>
      </c>
      <c r="M85" s="30">
        <f>IF(B85="","",COUNTIF($D$3:D85,D85)-IF(D85="M",COUNTIF($Q$3:Q85,"M"))-IF(D85="F",COUNTIF($Q$3:Q85,"F")))</f>
        <v>78</v>
      </c>
      <c r="N85" s="2">
        <f t="shared" si="1"/>
        <v>83</v>
      </c>
    </row>
    <row r="86" spans="1:14" ht="15">
      <c r="A86" s="46">
        <v>84</v>
      </c>
      <c r="B86" s="34">
        <v>441</v>
      </c>
      <c r="C86" s="35" t="s">
        <v>146</v>
      </c>
      <c r="D86" s="36" t="s">
        <v>35</v>
      </c>
      <c r="E86" s="37" t="s">
        <v>147</v>
      </c>
      <c r="F86" s="36">
        <v>1961</v>
      </c>
      <c r="G86" s="47">
        <v>0.03162442129541887</v>
      </c>
      <c r="H86" s="48">
        <v>11.594415064277626</v>
      </c>
      <c r="I86" s="43">
        <v>0.0035936842381157803</v>
      </c>
      <c r="J86" s="38" t="s">
        <v>233</v>
      </c>
      <c r="K86" s="36">
        <v>8</v>
      </c>
      <c r="L86" s="39">
        <v>13</v>
      </c>
      <c r="M86" s="30">
        <f>IF(B86="","",COUNTIF($D$3:D86,D86)-IF(D86="M",COUNTIF($Q$3:Q86,"M"))-IF(D86="F",COUNTIF($Q$3:Q86,"F")))</f>
        <v>79</v>
      </c>
      <c r="N86" s="2">
        <f t="shared" si="1"/>
        <v>84</v>
      </c>
    </row>
    <row r="87" spans="1:14" ht="15">
      <c r="A87" s="46">
        <v>85</v>
      </c>
      <c r="B87" s="34">
        <v>361</v>
      </c>
      <c r="C87" s="35" t="s">
        <v>148</v>
      </c>
      <c r="D87" s="36" t="s">
        <v>35</v>
      </c>
      <c r="E87" s="37" t="s">
        <v>38</v>
      </c>
      <c r="F87" s="36">
        <v>1944</v>
      </c>
      <c r="G87" s="47">
        <v>0.03165914351848187</v>
      </c>
      <c r="H87" s="48">
        <v>11.581698868531149</v>
      </c>
      <c r="I87" s="43">
        <v>0.0035976299452820304</v>
      </c>
      <c r="J87" s="38" t="s">
        <v>240</v>
      </c>
      <c r="K87" s="36">
        <v>2</v>
      </c>
      <c r="L87" s="39">
        <v>19</v>
      </c>
      <c r="M87" s="30">
        <f>IF(B87="","",COUNTIF($D$3:D87,D87)-IF(D87="M",COUNTIF($Q$3:Q87,"M"))-IF(D87="F",COUNTIF($Q$3:Q87,"F")))</f>
        <v>80</v>
      </c>
      <c r="N87" s="2">
        <f t="shared" si="1"/>
        <v>85</v>
      </c>
    </row>
    <row r="88" spans="1:14" ht="15">
      <c r="A88" s="46">
        <v>86</v>
      </c>
      <c r="B88" s="34">
        <v>427</v>
      </c>
      <c r="C88" s="35" t="s">
        <v>149</v>
      </c>
      <c r="D88" s="36" t="s">
        <v>90</v>
      </c>
      <c r="E88" s="37" t="s">
        <v>84</v>
      </c>
      <c r="F88" s="36">
        <v>1977</v>
      </c>
      <c r="G88" s="47">
        <v>0.03169386573426891</v>
      </c>
      <c r="H88" s="48">
        <v>11.569010537903848</v>
      </c>
      <c r="I88" s="43">
        <v>0.003601575651621467</v>
      </c>
      <c r="J88" s="38" t="s">
        <v>234</v>
      </c>
      <c r="K88" s="36">
        <v>2</v>
      </c>
      <c r="L88" s="39">
        <v>19</v>
      </c>
      <c r="M88" s="30">
        <f>IF(B88="","",COUNTIF($D$3:D88,D88)-IF(D88="M",COUNTIF($Q$3:Q88,"M"))-IF(D88="F",COUNTIF($Q$3:Q88,"F")))</f>
        <v>6</v>
      </c>
      <c r="N88" s="2">
        <f t="shared" si="1"/>
        <v>86</v>
      </c>
    </row>
    <row r="89" spans="1:14" ht="15">
      <c r="A89" s="46">
        <v>87</v>
      </c>
      <c r="B89" s="34">
        <v>490</v>
      </c>
      <c r="C89" s="35" t="s">
        <v>150</v>
      </c>
      <c r="D89" s="36" t="s">
        <v>90</v>
      </c>
      <c r="E89" s="37" t="s">
        <v>48</v>
      </c>
      <c r="F89" s="36">
        <v>1966</v>
      </c>
      <c r="G89" s="47">
        <v>0.03174016203411156</v>
      </c>
      <c r="H89" s="48">
        <v>11.552135942866494</v>
      </c>
      <c r="I89" s="43">
        <v>0.0036068365947854045</v>
      </c>
      <c r="J89" s="38" t="s">
        <v>238</v>
      </c>
      <c r="K89" s="36">
        <v>2</v>
      </c>
      <c r="L89" s="39">
        <v>19</v>
      </c>
      <c r="M89" s="30">
        <f>IF(B89="","",COUNTIF($D$3:D89,D89)-IF(D89="M",COUNTIF($Q$3:Q89,"M"))-IF(D89="F",COUNTIF($Q$3:Q89,"F")))</f>
        <v>7</v>
      </c>
      <c r="N89" s="2">
        <f t="shared" si="1"/>
        <v>87</v>
      </c>
    </row>
    <row r="90" spans="1:14" ht="15">
      <c r="A90" s="46">
        <v>88</v>
      </c>
      <c r="B90" s="34">
        <v>478</v>
      </c>
      <c r="C90" s="35" t="s">
        <v>151</v>
      </c>
      <c r="D90" s="36" t="s">
        <v>35</v>
      </c>
      <c r="E90" s="37" t="s">
        <v>48</v>
      </c>
      <c r="F90" s="36">
        <v>1958</v>
      </c>
      <c r="G90" s="47">
        <v>0.03186747684958391</v>
      </c>
      <c r="H90" s="48">
        <v>11.505983620772732</v>
      </c>
      <c r="I90" s="43">
        <v>0.0036213041874527166</v>
      </c>
      <c r="J90" s="38" t="s">
        <v>233</v>
      </c>
      <c r="K90" s="36">
        <v>9</v>
      </c>
      <c r="L90" s="39">
        <v>12</v>
      </c>
      <c r="M90" s="30">
        <f>IF(B90="","",COUNTIF($D$3:D90,D90)-IF(D90="M",COUNTIF($Q$3:Q90,"M"))-IF(D90="F",COUNTIF($Q$3:Q90,"F")))</f>
        <v>81</v>
      </c>
      <c r="N90" s="2">
        <f t="shared" si="1"/>
        <v>88</v>
      </c>
    </row>
    <row r="91" spans="1:14" ht="15">
      <c r="A91" s="46">
        <v>89</v>
      </c>
      <c r="B91" s="34">
        <v>411</v>
      </c>
      <c r="C91" s="35" t="s">
        <v>152</v>
      </c>
      <c r="D91" s="36" t="s">
        <v>35</v>
      </c>
      <c r="E91" s="37" t="s">
        <v>102</v>
      </c>
      <c r="F91" s="36">
        <v>1959</v>
      </c>
      <c r="G91" s="47">
        <v>0.0319137731421506</v>
      </c>
      <c r="H91" s="48">
        <v>11.489292257404252</v>
      </c>
      <c r="I91" s="43">
        <v>0.003626565129789841</v>
      </c>
      <c r="J91" s="38" t="s">
        <v>233</v>
      </c>
      <c r="K91" s="36">
        <v>10</v>
      </c>
      <c r="L91" s="39">
        <v>11</v>
      </c>
      <c r="M91" s="30">
        <f>IF(B91="","",COUNTIF($D$3:D91,D91)-IF(D91="M",COUNTIF($Q$3:Q91,"M"))-IF(D91="F",COUNTIF($Q$3:Q91,"F")))</f>
        <v>82</v>
      </c>
      <c r="N91" s="2">
        <f t="shared" si="1"/>
        <v>89</v>
      </c>
    </row>
    <row r="92" spans="1:14" ht="15">
      <c r="A92" s="46">
        <v>90</v>
      </c>
      <c r="B92" s="34">
        <v>385</v>
      </c>
      <c r="C92" s="35" t="s">
        <v>153</v>
      </c>
      <c r="D92" s="36" t="s">
        <v>35</v>
      </c>
      <c r="E92" s="37" t="s">
        <v>91</v>
      </c>
      <c r="F92" s="36">
        <v>1977</v>
      </c>
      <c r="G92" s="47">
        <v>0.03194444444444445</v>
      </c>
      <c r="H92" s="48">
        <v>11.478260869565217</v>
      </c>
      <c r="I92" s="43">
        <v>0.0036300505050505054</v>
      </c>
      <c r="J92" s="38" t="s">
        <v>228</v>
      </c>
      <c r="K92" s="36">
        <v>9</v>
      </c>
      <c r="L92" s="39">
        <v>12</v>
      </c>
      <c r="M92" s="30">
        <f>IF(B92="","",COUNTIF($D$3:D92,D92)-IF(D92="M",COUNTIF($Q$3:Q92,"M"))-IF(D92="F",COUNTIF($Q$3:Q92,"F")))</f>
        <v>83</v>
      </c>
      <c r="N92" s="2">
        <f t="shared" si="1"/>
        <v>90</v>
      </c>
    </row>
    <row r="93" spans="1:14" ht="15">
      <c r="A93" s="46">
        <v>91</v>
      </c>
      <c r="B93" s="34">
        <v>211</v>
      </c>
      <c r="C93" s="35" t="s">
        <v>154</v>
      </c>
      <c r="D93" s="36" t="s">
        <v>35</v>
      </c>
      <c r="E93" s="37" t="s">
        <v>43</v>
      </c>
      <c r="F93" s="36">
        <v>1963</v>
      </c>
      <c r="G93" s="47">
        <v>0.032064236111182254</v>
      </c>
      <c r="H93" s="48">
        <v>11.435378201284932</v>
      </c>
      <c r="I93" s="43">
        <v>0.0036436631944525284</v>
      </c>
      <c r="J93" s="38" t="s">
        <v>231</v>
      </c>
      <c r="K93" s="36">
        <v>16</v>
      </c>
      <c r="L93" s="39">
        <v>5</v>
      </c>
      <c r="M93" s="30">
        <f>IF(B93="","",COUNTIF($D$3:D93,D93)-IF(D93="M",COUNTIF($Q$3:Q93,"M"))-IF(D93="F",COUNTIF($Q$3:Q93,"F")))</f>
        <v>84</v>
      </c>
      <c r="N93" s="2">
        <f t="shared" si="1"/>
        <v>91</v>
      </c>
    </row>
    <row r="94" spans="1:14" ht="15">
      <c r="A94" s="46">
        <v>92</v>
      </c>
      <c r="B94" s="34">
        <v>467</v>
      </c>
      <c r="C94" s="35" t="s">
        <v>155</v>
      </c>
      <c r="D94" s="36" t="s">
        <v>35</v>
      </c>
      <c r="E94" s="37" t="s">
        <v>48</v>
      </c>
      <c r="F94" s="36">
        <v>1993</v>
      </c>
      <c r="G94" s="47">
        <v>0.03226099536550464</v>
      </c>
      <c r="H94" s="48">
        <v>11.365634026863546</v>
      </c>
      <c r="I94" s="43">
        <v>0.003666022200625527</v>
      </c>
      <c r="J94" s="38" t="s">
        <v>227</v>
      </c>
      <c r="K94" s="36">
        <v>2</v>
      </c>
      <c r="L94" s="39">
        <v>19</v>
      </c>
      <c r="M94" s="30">
        <f>IF(B94="","",COUNTIF($D$3:D94,D94)-IF(D94="M",COUNTIF($Q$3:Q94,"M"))-IF(D94="F",COUNTIF($Q$3:Q94,"F")))</f>
        <v>85</v>
      </c>
      <c r="N94" s="2">
        <f t="shared" si="1"/>
        <v>92</v>
      </c>
    </row>
    <row r="95" spans="1:14" ht="15">
      <c r="A95" s="46">
        <v>93</v>
      </c>
      <c r="B95" s="34">
        <v>414</v>
      </c>
      <c r="C95" s="35" t="s">
        <v>156</v>
      </c>
      <c r="D95" s="36" t="s">
        <v>35</v>
      </c>
      <c r="E95" s="37" t="s">
        <v>102</v>
      </c>
      <c r="F95" s="36">
        <v>1963</v>
      </c>
      <c r="G95" s="47">
        <v>0.03243460648081964</v>
      </c>
      <c r="H95" s="48">
        <v>11.304797759254356</v>
      </c>
      <c r="I95" s="43">
        <v>0.003685750736456777</v>
      </c>
      <c r="J95" s="38" t="s">
        <v>231</v>
      </c>
      <c r="K95" s="36">
        <v>17</v>
      </c>
      <c r="L95" s="39">
        <v>4</v>
      </c>
      <c r="M95" s="30">
        <f>IF(B95="","",COUNTIF($D$3:D95,D95)-IF(D95="M",COUNTIF($Q$3:Q95,"M"))-IF(D95="F",COUNTIF($Q$3:Q95,"F")))</f>
        <v>86</v>
      </c>
      <c r="N95" s="2">
        <f t="shared" si="1"/>
        <v>93</v>
      </c>
    </row>
    <row r="96" spans="1:14" ht="15">
      <c r="A96" s="46">
        <v>94</v>
      </c>
      <c r="B96" s="34">
        <v>470</v>
      </c>
      <c r="C96" s="35" t="s">
        <v>157</v>
      </c>
      <c r="D96" s="36" t="s">
        <v>35</v>
      </c>
      <c r="E96" s="37" t="s">
        <v>48</v>
      </c>
      <c r="F96" s="36">
        <v>1961</v>
      </c>
      <c r="G96" s="47">
        <v>0.03246932870388264</v>
      </c>
      <c r="H96" s="48">
        <v>11.292708574625417</v>
      </c>
      <c r="I96" s="43">
        <v>0.003689696443623027</v>
      </c>
      <c r="J96" s="38" t="s">
        <v>233</v>
      </c>
      <c r="K96" s="36">
        <v>11</v>
      </c>
      <c r="L96" s="39">
        <v>10</v>
      </c>
      <c r="M96" s="30">
        <f>IF(B96="","",COUNTIF($D$3:D96,D96)-IF(D96="M",COUNTIF($Q$3:Q96,"M"))-IF(D96="F",COUNTIF($Q$3:Q96,"F")))</f>
        <v>87</v>
      </c>
      <c r="N96" s="2">
        <f t="shared" si="1"/>
        <v>94</v>
      </c>
    </row>
    <row r="97" spans="1:14" ht="15">
      <c r="A97" s="46">
        <v>95</v>
      </c>
      <c r="B97" s="34">
        <v>422</v>
      </c>
      <c r="C97" s="35" t="s">
        <v>158</v>
      </c>
      <c r="D97" s="36" t="s">
        <v>90</v>
      </c>
      <c r="E97" s="37" t="s">
        <v>159</v>
      </c>
      <c r="F97" s="36">
        <v>1962</v>
      </c>
      <c r="G97" s="47">
        <v>0.032527199073228985</v>
      </c>
      <c r="H97" s="48">
        <v>11.272617289954304</v>
      </c>
      <c r="I97" s="43">
        <v>0.003696272621957839</v>
      </c>
      <c r="J97" s="38" t="s">
        <v>238</v>
      </c>
      <c r="K97" s="36">
        <v>3</v>
      </c>
      <c r="L97" s="39">
        <v>18</v>
      </c>
      <c r="M97" s="30">
        <f>IF(B97="","",COUNTIF($D$3:D97,D97)-IF(D97="M",COUNTIF($Q$3:Q97,"M"))-IF(D97="F",COUNTIF($Q$3:Q97,"F")))</f>
        <v>8</v>
      </c>
      <c r="N97" s="2">
        <f t="shared" si="1"/>
        <v>95</v>
      </c>
    </row>
    <row r="98" spans="1:14" ht="15">
      <c r="A98" s="46">
        <v>96</v>
      </c>
      <c r="B98" s="34">
        <v>416</v>
      </c>
      <c r="C98" s="35" t="s">
        <v>160</v>
      </c>
      <c r="D98" s="36" t="s">
        <v>35</v>
      </c>
      <c r="E98" s="37" t="s">
        <v>60</v>
      </c>
      <c r="F98" s="36">
        <v>1965</v>
      </c>
      <c r="G98" s="47">
        <v>0.03260821758885868</v>
      </c>
      <c r="H98" s="48">
        <v>11.24460929725722</v>
      </c>
      <c r="I98" s="43">
        <v>0.003705479271461213</v>
      </c>
      <c r="J98" s="38" t="s">
        <v>231</v>
      </c>
      <c r="K98" s="36">
        <v>18</v>
      </c>
      <c r="L98" s="39">
        <v>3</v>
      </c>
      <c r="M98" s="30">
        <f>IF(B98="","",COUNTIF($D$3:D98,D98)-IF(D98="M",COUNTIF($Q$3:Q98,"M"))-IF(D98="F",COUNTIF($Q$3:Q98,"F")))</f>
        <v>88</v>
      </c>
      <c r="N98" s="2">
        <f t="shared" si="1"/>
        <v>96</v>
      </c>
    </row>
    <row r="99" spans="1:14" ht="15">
      <c r="A99" s="46">
        <v>97</v>
      </c>
      <c r="B99" s="34">
        <v>488</v>
      </c>
      <c r="C99" s="35" t="s">
        <v>161</v>
      </c>
      <c r="D99" s="36" t="s">
        <v>35</v>
      </c>
      <c r="E99" s="37" t="s">
        <v>48</v>
      </c>
      <c r="F99" s="36">
        <v>1964</v>
      </c>
      <c r="G99" s="47">
        <v>0.032874421289307065</v>
      </c>
      <c r="H99" s="48">
        <v>11.153555021999153</v>
      </c>
      <c r="I99" s="43">
        <v>0.0037357296919667115</v>
      </c>
      <c r="J99" s="38" t="s">
        <v>231</v>
      </c>
      <c r="K99" s="36">
        <v>19</v>
      </c>
      <c r="L99" s="39">
        <v>2</v>
      </c>
      <c r="M99" s="30">
        <f>IF(B99="","",COUNTIF($D$3:D99,D99)-IF(D99="M",COUNTIF($Q$3:Q99,"M"))-IF(D99="F",COUNTIF($Q$3:Q99,"F")))</f>
        <v>89</v>
      </c>
      <c r="N99" s="2">
        <f t="shared" si="1"/>
        <v>97</v>
      </c>
    </row>
    <row r="100" spans="1:14" ht="15">
      <c r="A100" s="46">
        <v>98</v>
      </c>
      <c r="B100" s="34">
        <v>399</v>
      </c>
      <c r="C100" s="35" t="s">
        <v>162</v>
      </c>
      <c r="D100" s="36" t="s">
        <v>35</v>
      </c>
      <c r="E100" s="37" t="s">
        <v>88</v>
      </c>
      <c r="F100" s="36">
        <v>1947</v>
      </c>
      <c r="G100" s="47">
        <v>0.033302662035566755</v>
      </c>
      <c r="H100" s="48">
        <v>11.010130850052528</v>
      </c>
      <c r="I100" s="43">
        <v>0.0037843934131325855</v>
      </c>
      <c r="J100" s="38" t="s">
        <v>239</v>
      </c>
      <c r="K100" s="36">
        <v>2</v>
      </c>
      <c r="L100" s="39">
        <v>19</v>
      </c>
      <c r="M100" s="30">
        <f>IF(B100="","",COUNTIF($D$3:D100,D100)-IF(D100="M",COUNTIF($Q$3:Q100,"M"))-IF(D100="F",COUNTIF($Q$3:Q100,"F")))</f>
        <v>90</v>
      </c>
      <c r="N100" s="2">
        <f t="shared" si="1"/>
        <v>98</v>
      </c>
    </row>
    <row r="101" spans="1:14" ht="15">
      <c r="A101" s="46">
        <v>99</v>
      </c>
      <c r="B101" s="34">
        <v>482</v>
      </c>
      <c r="C101" s="35" t="s">
        <v>163</v>
      </c>
      <c r="D101" s="36" t="s">
        <v>90</v>
      </c>
      <c r="E101" s="37" t="s">
        <v>48</v>
      </c>
      <c r="F101" s="36">
        <v>1972</v>
      </c>
      <c r="G101" s="47">
        <v>0.033406828697479796</v>
      </c>
      <c r="H101" s="48">
        <v>10.975799887713615</v>
      </c>
      <c r="I101" s="43">
        <v>0.003796230533804522</v>
      </c>
      <c r="J101" s="38" t="s">
        <v>241</v>
      </c>
      <c r="K101" s="36">
        <v>1</v>
      </c>
      <c r="L101" s="39">
        <v>20</v>
      </c>
      <c r="M101" s="30">
        <f>IF(B101="","",COUNTIF($D$3:D101,D101)-IF(D101="M",COUNTIF($Q$3:Q101,"M"))-IF(D101="F",COUNTIF($Q$3:Q101,"F")))</f>
        <v>9</v>
      </c>
      <c r="N101" s="2">
        <f t="shared" si="1"/>
        <v>99</v>
      </c>
    </row>
    <row r="102" spans="1:14" ht="15">
      <c r="A102" s="46">
        <v>100</v>
      </c>
      <c r="B102" s="34">
        <v>400</v>
      </c>
      <c r="C102" s="35" t="s">
        <v>164</v>
      </c>
      <c r="D102" s="36" t="s">
        <v>35</v>
      </c>
      <c r="E102" s="37" t="s">
        <v>88</v>
      </c>
      <c r="F102" s="36">
        <v>1946</v>
      </c>
      <c r="G102" s="47">
        <v>0.0334299768510391</v>
      </c>
      <c r="H102" s="48">
        <v>10.968199837543999</v>
      </c>
      <c r="I102" s="43">
        <v>0.0037988610057998976</v>
      </c>
      <c r="J102" s="38" t="s">
        <v>240</v>
      </c>
      <c r="K102" s="36">
        <v>3</v>
      </c>
      <c r="L102" s="39">
        <v>18</v>
      </c>
      <c r="M102" s="30">
        <f>IF(B102="","",COUNTIF($D$3:D102,D102)-IF(D102="M",COUNTIF($Q$3:Q102,"M"))-IF(D102="F",COUNTIF($Q$3:Q102,"F")))</f>
        <v>91</v>
      </c>
      <c r="N102" s="2">
        <f t="shared" si="1"/>
        <v>100</v>
      </c>
    </row>
    <row r="103" spans="1:14" ht="15">
      <c r="A103" s="46">
        <v>101</v>
      </c>
      <c r="B103" s="34">
        <v>381</v>
      </c>
      <c r="C103" s="35" t="s">
        <v>165</v>
      </c>
      <c r="D103" s="36" t="s">
        <v>35</v>
      </c>
      <c r="E103" s="37" t="s">
        <v>51</v>
      </c>
      <c r="F103" s="36">
        <v>1973</v>
      </c>
      <c r="G103" s="47">
        <v>0.03392766203614883</v>
      </c>
      <c r="H103" s="48">
        <v>10.807307213682899</v>
      </c>
      <c r="I103" s="43">
        <v>0.0038554161404714578</v>
      </c>
      <c r="J103" s="38" t="s">
        <v>230</v>
      </c>
      <c r="K103" s="36">
        <v>17</v>
      </c>
      <c r="L103" s="39">
        <v>4</v>
      </c>
      <c r="M103" s="30">
        <f>IF(B103="","",COUNTIF($D$3:D103,D103)-IF(D103="M",COUNTIF($Q$3:Q103,"M"))-IF(D103="F",COUNTIF($Q$3:Q103,"F")))</f>
        <v>92</v>
      </c>
      <c r="N103" s="2">
        <f t="shared" si="1"/>
        <v>101</v>
      </c>
    </row>
    <row r="104" spans="1:14" ht="15">
      <c r="A104" s="46">
        <v>102</v>
      </c>
      <c r="B104" s="34">
        <v>474</v>
      </c>
      <c r="C104" s="35" t="s">
        <v>166</v>
      </c>
      <c r="D104" s="36" t="s">
        <v>90</v>
      </c>
      <c r="E104" s="37" t="s">
        <v>48</v>
      </c>
      <c r="F104" s="36">
        <v>1971</v>
      </c>
      <c r="G104" s="47">
        <v>0.03424016203643987</v>
      </c>
      <c r="H104" s="48">
        <v>10.708672064006125</v>
      </c>
      <c r="I104" s="43">
        <v>0.003890927504140894</v>
      </c>
      <c r="J104" s="38" t="s">
        <v>237</v>
      </c>
      <c r="K104" s="36">
        <v>2</v>
      </c>
      <c r="L104" s="39">
        <v>19</v>
      </c>
      <c r="M104" s="30">
        <f>IF(B104="","",COUNTIF($D$3:D104,D104)-IF(D104="M",COUNTIF($Q$3:Q104,"M"))-IF(D104="F",COUNTIF($Q$3:Q104,"F")))</f>
        <v>10</v>
      </c>
      <c r="N104" s="2">
        <f t="shared" si="1"/>
        <v>102</v>
      </c>
    </row>
    <row r="105" spans="1:14" ht="15">
      <c r="A105" s="46">
        <v>103</v>
      </c>
      <c r="B105" s="34">
        <v>209</v>
      </c>
      <c r="C105" s="35" t="s">
        <v>167</v>
      </c>
      <c r="D105" s="36" t="s">
        <v>90</v>
      </c>
      <c r="E105" s="37" t="s">
        <v>43</v>
      </c>
      <c r="F105" s="36">
        <v>1967</v>
      </c>
      <c r="G105" s="47">
        <v>0.034332754628849216</v>
      </c>
      <c r="H105" s="48">
        <v>10.679791663397816</v>
      </c>
      <c r="I105" s="43">
        <v>0.003901449389641956</v>
      </c>
      <c r="J105" s="38" t="s">
        <v>237</v>
      </c>
      <c r="K105" s="36">
        <v>3</v>
      </c>
      <c r="L105" s="39">
        <v>18</v>
      </c>
      <c r="M105" s="30">
        <f>IF(B105="","",COUNTIF($D$3:D105,D105)-IF(D105="M",COUNTIF($Q$3:Q105,"M"))-IF(D105="F",COUNTIF($Q$3:Q105,"F")))</f>
        <v>11</v>
      </c>
      <c r="N105" s="2">
        <f t="shared" si="1"/>
        <v>103</v>
      </c>
    </row>
    <row r="106" spans="1:14" ht="15">
      <c r="A106" s="46">
        <v>104</v>
      </c>
      <c r="B106" s="34">
        <v>238</v>
      </c>
      <c r="C106" s="35" t="s">
        <v>168</v>
      </c>
      <c r="D106" s="36" t="s">
        <v>35</v>
      </c>
      <c r="E106" s="37" t="s">
        <v>64</v>
      </c>
      <c r="F106" s="36">
        <v>1970</v>
      </c>
      <c r="G106" s="47">
        <v>0.034575810183014255</v>
      </c>
      <c r="H106" s="48">
        <v>10.604716555471944</v>
      </c>
      <c r="I106" s="43">
        <v>0.003929069338978892</v>
      </c>
      <c r="J106" s="38" t="s">
        <v>232</v>
      </c>
      <c r="K106" s="36">
        <v>13</v>
      </c>
      <c r="L106" s="39">
        <v>8</v>
      </c>
      <c r="M106" s="30">
        <f>IF(B106="","",COUNTIF($D$3:D106,D106)-IF(D106="M",COUNTIF($Q$3:Q106,"M"))-IF(D106="F",COUNTIF($Q$3:Q106,"F")))</f>
        <v>93</v>
      </c>
      <c r="N106" s="2">
        <f t="shared" si="1"/>
        <v>104</v>
      </c>
    </row>
    <row r="107" spans="1:14" ht="15">
      <c r="A107" s="46">
        <v>105</v>
      </c>
      <c r="B107" s="34">
        <v>201</v>
      </c>
      <c r="C107" s="35" t="s">
        <v>169</v>
      </c>
      <c r="D107" s="36" t="s">
        <v>90</v>
      </c>
      <c r="E107" s="37" t="s">
        <v>43</v>
      </c>
      <c r="F107" s="36">
        <v>1970</v>
      </c>
      <c r="G107" s="47">
        <v>0.03479571759089595</v>
      </c>
      <c r="H107" s="48">
        <v>10.537695212315507</v>
      </c>
      <c r="I107" s="43">
        <v>0.003954058817147266</v>
      </c>
      <c r="J107" s="38" t="s">
        <v>237</v>
      </c>
      <c r="K107" s="36">
        <v>4</v>
      </c>
      <c r="L107" s="39">
        <v>17</v>
      </c>
      <c r="M107" s="30">
        <f>IF(B107="","",COUNTIF($D$3:D107,D107)-IF(D107="M",COUNTIF($Q$3:Q107,"M"))-IF(D107="F",COUNTIF($Q$3:Q107,"F")))</f>
        <v>12</v>
      </c>
      <c r="N107" s="2">
        <f t="shared" si="1"/>
        <v>105</v>
      </c>
    </row>
    <row r="108" spans="1:14" ht="15">
      <c r="A108" s="46">
        <v>106</v>
      </c>
      <c r="B108" s="34">
        <v>250</v>
      </c>
      <c r="C108" s="35" t="s">
        <v>170</v>
      </c>
      <c r="D108" s="36" t="s">
        <v>35</v>
      </c>
      <c r="E108" s="37" t="s">
        <v>171</v>
      </c>
      <c r="F108" s="36">
        <v>1963</v>
      </c>
      <c r="G108" s="49">
        <v>0.03505034722184064</v>
      </c>
      <c r="H108" s="48">
        <v>10.461142206265754</v>
      </c>
      <c r="I108" s="43">
        <v>0.003982994002481891</v>
      </c>
      <c r="J108" s="38" t="s">
        <v>231</v>
      </c>
      <c r="K108" s="36">
        <v>20</v>
      </c>
      <c r="L108" s="39">
        <v>2</v>
      </c>
      <c r="M108" s="30">
        <f>IF(B108="","",COUNTIF($D$3:D108,D108)-IF(D108="M",COUNTIF($Q$3:Q108,"M"))-IF(D108="F",COUNTIF($Q$3:Q108,"F")))</f>
        <v>94</v>
      </c>
      <c r="N108" s="2">
        <f t="shared" si="1"/>
        <v>106</v>
      </c>
    </row>
    <row r="109" spans="1:14" ht="15">
      <c r="A109" s="46">
        <v>107</v>
      </c>
      <c r="B109" s="34">
        <v>415</v>
      </c>
      <c r="C109" s="35" t="s">
        <v>172</v>
      </c>
      <c r="D109" s="36" t="s">
        <v>90</v>
      </c>
      <c r="E109" s="37" t="s">
        <v>102</v>
      </c>
      <c r="F109" s="36">
        <v>1960</v>
      </c>
      <c r="G109" s="49">
        <v>0.03515451388375368</v>
      </c>
      <c r="H109" s="48">
        <v>10.430144700027219</v>
      </c>
      <c r="I109" s="43">
        <v>0.003994831123153827</v>
      </c>
      <c r="J109" s="38" t="s">
        <v>236</v>
      </c>
      <c r="K109" s="36">
        <v>3</v>
      </c>
      <c r="L109" s="39">
        <v>18</v>
      </c>
      <c r="M109" s="30">
        <f>IF(B109="","",COUNTIF($D$3:D109,D109)-IF(D109="M",COUNTIF($Q$3:Q109,"M"))-IF(D109="F",COUNTIF($Q$3:Q109,"F")))</f>
        <v>13</v>
      </c>
      <c r="N109" s="2">
        <f t="shared" si="1"/>
        <v>107</v>
      </c>
    </row>
    <row r="110" spans="1:14" ht="15">
      <c r="A110" s="46">
        <v>108</v>
      </c>
      <c r="B110" s="34">
        <v>223</v>
      </c>
      <c r="C110" s="35" t="s">
        <v>173</v>
      </c>
      <c r="D110" s="36" t="s">
        <v>35</v>
      </c>
      <c r="E110" s="37" t="s">
        <v>46</v>
      </c>
      <c r="F110" s="36">
        <v>1962</v>
      </c>
      <c r="G110" s="49">
        <v>0.03517766203003703</v>
      </c>
      <c r="H110" s="48">
        <v>10.423281295771798</v>
      </c>
      <c r="I110" s="43">
        <v>0.003997461594322389</v>
      </c>
      <c r="J110" s="38" t="s">
        <v>231</v>
      </c>
      <c r="K110" s="36">
        <v>21</v>
      </c>
      <c r="L110" s="39">
        <v>2</v>
      </c>
      <c r="M110" s="30">
        <f>IF(B110="","",COUNTIF($D$3:D110,D110)-IF(D110="M",COUNTIF($Q$3:Q110,"M"))-IF(D110="F",COUNTIF($Q$3:Q110,"F")))</f>
        <v>95</v>
      </c>
      <c r="N110" s="2">
        <f t="shared" si="1"/>
        <v>108</v>
      </c>
    </row>
    <row r="111" spans="1:14" ht="15">
      <c r="A111" s="46">
        <v>109</v>
      </c>
      <c r="B111" s="34">
        <v>443</v>
      </c>
      <c r="C111" s="35" t="s">
        <v>174</v>
      </c>
      <c r="D111" s="36" t="s">
        <v>35</v>
      </c>
      <c r="E111" s="37" t="s">
        <v>147</v>
      </c>
      <c r="F111" s="36">
        <v>1961</v>
      </c>
      <c r="G111" s="47">
        <v>0.035675347222422715</v>
      </c>
      <c r="H111" s="48">
        <v>10.277872402492243</v>
      </c>
      <c r="I111" s="43">
        <v>0.0040540167298207625</v>
      </c>
      <c r="J111" s="38" t="s">
        <v>233</v>
      </c>
      <c r="K111" s="36">
        <v>12</v>
      </c>
      <c r="L111" s="39">
        <v>9</v>
      </c>
      <c r="M111" s="30">
        <f>IF(B111="","",COUNTIF($D$3:D111,D111)-IF(D111="M",COUNTIF($Q$3:Q111,"M"))-IF(D111="F",COUNTIF($Q$3:Q111,"F")))</f>
        <v>96</v>
      </c>
      <c r="N111" s="2">
        <f t="shared" si="1"/>
        <v>109</v>
      </c>
    </row>
    <row r="112" spans="1:14" ht="15">
      <c r="A112" s="46">
        <v>110</v>
      </c>
      <c r="B112" s="34">
        <v>494</v>
      </c>
      <c r="C112" s="35" t="s">
        <v>175</v>
      </c>
      <c r="D112" s="36" t="s">
        <v>35</v>
      </c>
      <c r="E112" s="37" t="s">
        <v>48</v>
      </c>
      <c r="F112" s="36">
        <v>1966</v>
      </c>
      <c r="G112" s="47">
        <v>0.03569849536870606</v>
      </c>
      <c r="H112" s="48">
        <v>10.27120787247782</v>
      </c>
      <c r="I112" s="43">
        <v>0.004056647200989325</v>
      </c>
      <c r="J112" s="38" t="s">
        <v>231</v>
      </c>
      <c r="K112" s="36">
        <v>22</v>
      </c>
      <c r="L112" s="39">
        <v>2</v>
      </c>
      <c r="M112" s="30">
        <f>IF(B112="","",COUNTIF($D$3:D112,D112)-IF(D112="M",COUNTIF($Q$3:Q112,"M"))-IF(D112="F",COUNTIF($Q$3:Q112,"F")))</f>
        <v>97</v>
      </c>
      <c r="N112" s="2">
        <f t="shared" si="1"/>
        <v>110</v>
      </c>
    </row>
    <row r="113" spans="1:14" ht="15">
      <c r="A113" s="46">
        <v>111</v>
      </c>
      <c r="B113" s="34">
        <v>486</v>
      </c>
      <c r="C113" s="35" t="s">
        <v>176</v>
      </c>
      <c r="D113" s="36" t="s">
        <v>35</v>
      </c>
      <c r="E113" s="37" t="s">
        <v>48</v>
      </c>
      <c r="F113" s="36">
        <v>1962</v>
      </c>
      <c r="G113" s="47">
        <v>0.0358026620306191</v>
      </c>
      <c r="H113" s="48">
        <v>10.241324132632554</v>
      </c>
      <c r="I113" s="43">
        <v>0.004068484321661262</v>
      </c>
      <c r="J113" s="38" t="s">
        <v>231</v>
      </c>
      <c r="K113" s="36">
        <v>23</v>
      </c>
      <c r="L113" s="39">
        <v>2</v>
      </c>
      <c r="M113" s="30">
        <f>IF(B113="","",COUNTIF($D$3:D113,D113)-IF(D113="M",COUNTIF($Q$3:Q113,"M"))-IF(D113="F",COUNTIF($Q$3:Q113,"F")))</f>
        <v>98</v>
      </c>
      <c r="N113" s="2">
        <f t="shared" si="1"/>
        <v>111</v>
      </c>
    </row>
    <row r="114" spans="1:14" ht="15">
      <c r="A114" s="46">
        <v>112</v>
      </c>
      <c r="B114" s="34">
        <v>458</v>
      </c>
      <c r="C114" s="35" t="s">
        <v>177</v>
      </c>
      <c r="D114" s="36" t="s">
        <v>35</v>
      </c>
      <c r="E114" s="37" t="s">
        <v>48</v>
      </c>
      <c r="F114" s="36">
        <v>1966</v>
      </c>
      <c r="G114" s="47">
        <v>0.035918402776587754</v>
      </c>
      <c r="H114" s="48">
        <v>10.208323263908229</v>
      </c>
      <c r="I114" s="43">
        <v>0.004081636679157699</v>
      </c>
      <c r="J114" s="38" t="s">
        <v>231</v>
      </c>
      <c r="K114" s="36">
        <v>24</v>
      </c>
      <c r="L114" s="39">
        <v>2</v>
      </c>
      <c r="M114" s="30">
        <f>IF(B114="","",COUNTIF($D$3:D114,D114)-IF(D114="M",COUNTIF($Q$3:Q114,"M"))-IF(D114="F",COUNTIF($Q$3:Q114,"F")))</f>
        <v>99</v>
      </c>
      <c r="N114" s="2">
        <f t="shared" si="1"/>
        <v>112</v>
      </c>
    </row>
    <row r="115" spans="1:14" ht="15">
      <c r="A115" s="46">
        <v>113</v>
      </c>
      <c r="B115" s="34">
        <v>208</v>
      </c>
      <c r="C115" s="35" t="s">
        <v>178</v>
      </c>
      <c r="D115" s="36" t="s">
        <v>90</v>
      </c>
      <c r="E115" s="37" t="s">
        <v>43</v>
      </c>
      <c r="F115" s="36">
        <v>1960</v>
      </c>
      <c r="G115" s="47">
        <v>0.035987847215437796</v>
      </c>
      <c r="H115" s="48">
        <v>10.188624634078606</v>
      </c>
      <c r="I115" s="43">
        <v>0.004089528092663386</v>
      </c>
      <c r="J115" s="38" t="s">
        <v>236</v>
      </c>
      <c r="K115" s="36">
        <v>4</v>
      </c>
      <c r="L115" s="39">
        <v>17</v>
      </c>
      <c r="M115" s="30">
        <f>IF(B115="","",COUNTIF($D$3:D115,D115)-IF(D115="M",COUNTIF($Q$3:Q115,"M"))-IF(D115="F",COUNTIF($Q$3:Q115,"F")))</f>
        <v>14</v>
      </c>
      <c r="N115" s="2">
        <f t="shared" si="1"/>
        <v>113</v>
      </c>
    </row>
    <row r="116" spans="1:14" ht="15">
      <c r="A116" s="46">
        <v>114</v>
      </c>
      <c r="B116" s="34">
        <v>248</v>
      </c>
      <c r="C116" s="35" t="s">
        <v>179</v>
      </c>
      <c r="D116" s="36" t="s">
        <v>90</v>
      </c>
      <c r="E116" s="37" t="s">
        <v>102</v>
      </c>
      <c r="F116" s="36">
        <v>1980</v>
      </c>
      <c r="G116" s="47">
        <v>0.03628877314622514</v>
      </c>
      <c r="H116" s="48">
        <v>10.104135105069222</v>
      </c>
      <c r="I116" s="43">
        <v>0.004123724221161948</v>
      </c>
      <c r="J116" s="38" t="s">
        <v>234</v>
      </c>
      <c r="K116" s="36">
        <v>3</v>
      </c>
      <c r="L116" s="39">
        <v>18</v>
      </c>
      <c r="M116" s="30">
        <f>IF(B116="","",COUNTIF($D$3:D116,D116)-IF(D116="M",COUNTIF($Q$3:Q116,"M"))-IF(D116="F",COUNTIF($Q$3:Q116,"F")))</f>
        <v>15</v>
      </c>
      <c r="N116" s="2">
        <f t="shared" si="1"/>
        <v>114</v>
      </c>
    </row>
    <row r="117" spans="1:14" ht="15">
      <c r="A117" s="46">
        <v>115</v>
      </c>
      <c r="B117" s="34">
        <v>495</v>
      </c>
      <c r="C117" s="35" t="s">
        <v>180</v>
      </c>
      <c r="D117" s="36" t="s">
        <v>35</v>
      </c>
      <c r="E117" s="37" t="s">
        <v>48</v>
      </c>
      <c r="F117" s="36">
        <v>1979</v>
      </c>
      <c r="G117" s="47">
        <v>0.036335069438791834</v>
      </c>
      <c r="H117" s="48">
        <v>10.0912609313802</v>
      </c>
      <c r="I117" s="43">
        <v>0.004128985163499072</v>
      </c>
      <c r="J117" s="38" t="s">
        <v>228</v>
      </c>
      <c r="K117" s="36">
        <v>10</v>
      </c>
      <c r="L117" s="39">
        <v>11</v>
      </c>
      <c r="M117" s="30">
        <f>IF(B117="","",COUNTIF($D$3:D117,D117)-IF(D117="M",COUNTIF($Q$3:Q117,"M"))-IF(D117="F",COUNTIF($Q$3:Q117,"F")))</f>
        <v>100</v>
      </c>
      <c r="N117" s="2">
        <f t="shared" si="1"/>
        <v>115</v>
      </c>
    </row>
    <row r="118" spans="1:14" ht="15">
      <c r="A118" s="46">
        <v>116</v>
      </c>
      <c r="B118" s="34">
        <v>324</v>
      </c>
      <c r="C118" s="35" t="s">
        <v>181</v>
      </c>
      <c r="D118" s="36" t="s">
        <v>35</v>
      </c>
      <c r="E118" s="37" t="s">
        <v>53</v>
      </c>
      <c r="F118" s="36">
        <v>1968</v>
      </c>
      <c r="G118" s="47">
        <v>0.036554976846673526</v>
      </c>
      <c r="H118" s="48">
        <v>10.030553929896227</v>
      </c>
      <c r="I118" s="43">
        <v>0.004153974641667446</v>
      </c>
      <c r="J118" s="38" t="s">
        <v>232</v>
      </c>
      <c r="K118" s="36">
        <v>14</v>
      </c>
      <c r="L118" s="39">
        <v>7</v>
      </c>
      <c r="M118" s="30">
        <f>IF(B118="","",COUNTIF($D$3:D118,D118)-IF(D118="M",COUNTIF($Q$3:Q118,"M"))-IF(D118="F",COUNTIF($Q$3:Q118,"F")))</f>
        <v>101</v>
      </c>
      <c r="N118" s="2">
        <f t="shared" si="1"/>
        <v>116</v>
      </c>
    </row>
    <row r="119" spans="1:14" ht="15">
      <c r="A119" s="46">
        <v>117</v>
      </c>
      <c r="B119" s="34">
        <v>255</v>
      </c>
      <c r="C119" s="35" t="s">
        <v>182</v>
      </c>
      <c r="D119" s="36" t="s">
        <v>90</v>
      </c>
      <c r="E119" s="37" t="s">
        <v>122</v>
      </c>
      <c r="F119" s="36">
        <v>1966</v>
      </c>
      <c r="G119" s="47">
        <v>0.03674016203149222</v>
      </c>
      <c r="H119" s="48">
        <v>9.979995906179578</v>
      </c>
      <c r="I119" s="43">
        <v>0.00417501841266957</v>
      </c>
      <c r="J119" s="38" t="s">
        <v>238</v>
      </c>
      <c r="K119" s="36">
        <v>4</v>
      </c>
      <c r="L119" s="39">
        <v>17</v>
      </c>
      <c r="M119" s="30">
        <f>IF(B119="","",COUNTIF($D$3:D119,D119)-IF(D119="M",COUNTIF($Q$3:Q119,"M"))-IF(D119="F",COUNTIF($Q$3:Q119,"F")))</f>
        <v>16</v>
      </c>
      <c r="N119" s="2">
        <f t="shared" si="1"/>
        <v>117</v>
      </c>
    </row>
    <row r="120" spans="1:14" ht="15">
      <c r="A120" s="46">
        <v>118</v>
      </c>
      <c r="B120" s="34">
        <v>479</v>
      </c>
      <c r="C120" s="35" t="s">
        <v>183</v>
      </c>
      <c r="D120" s="36" t="s">
        <v>35</v>
      </c>
      <c r="E120" s="37" t="s">
        <v>48</v>
      </c>
      <c r="F120" s="36">
        <v>1969</v>
      </c>
      <c r="G120" s="47">
        <v>0.03682118055439787</v>
      </c>
      <c r="H120" s="48">
        <v>9.95803668285352</v>
      </c>
      <c r="I120" s="43">
        <v>0.004184225062999758</v>
      </c>
      <c r="J120" s="38" t="s">
        <v>232</v>
      </c>
      <c r="K120" s="36">
        <v>15</v>
      </c>
      <c r="L120" s="39">
        <v>6</v>
      </c>
      <c r="M120" s="30">
        <f>IF(B120="","",COUNTIF($D$3:D120,D120)-IF(D120="M",COUNTIF($Q$3:Q120,"M"))-IF(D120="F",COUNTIF($Q$3:Q120,"F")))</f>
        <v>102</v>
      </c>
      <c r="N120" s="2">
        <f t="shared" si="1"/>
        <v>118</v>
      </c>
    </row>
    <row r="121" spans="1:14" ht="15">
      <c r="A121" s="46">
        <v>119</v>
      </c>
      <c r="B121" s="34">
        <v>497</v>
      </c>
      <c r="C121" s="35" t="s">
        <v>184</v>
      </c>
      <c r="D121" s="36" t="s">
        <v>35</v>
      </c>
      <c r="E121" s="37" t="s">
        <v>48</v>
      </c>
      <c r="F121" s="36">
        <v>1948</v>
      </c>
      <c r="G121" s="47">
        <v>0.03699479166243691</v>
      </c>
      <c r="H121" s="48">
        <v>9.911305083492765</v>
      </c>
      <c r="I121" s="43">
        <v>0.004203953598004194</v>
      </c>
      <c r="J121" s="38" t="s">
        <v>239</v>
      </c>
      <c r="K121" s="36">
        <v>3</v>
      </c>
      <c r="L121" s="39">
        <v>18</v>
      </c>
      <c r="M121" s="30">
        <f>IF(B121="","",COUNTIF($D$3:D121,D121)-IF(D121="M",COUNTIF($Q$3:Q121,"M"))-IF(D121="F",COUNTIF($Q$3:Q121,"F")))</f>
        <v>103</v>
      </c>
      <c r="N121" s="2">
        <f t="shared" si="1"/>
        <v>119</v>
      </c>
    </row>
    <row r="122" spans="1:14" ht="15">
      <c r="A122" s="46">
        <v>120</v>
      </c>
      <c r="B122" s="34">
        <v>205</v>
      </c>
      <c r="C122" s="35" t="s">
        <v>185</v>
      </c>
      <c r="D122" s="36" t="s">
        <v>90</v>
      </c>
      <c r="E122" s="37" t="s">
        <v>43</v>
      </c>
      <c r="F122" s="36">
        <v>1988</v>
      </c>
      <c r="G122" s="47">
        <v>0.03701793980872026</v>
      </c>
      <c r="H122" s="48">
        <v>9.905107322593128</v>
      </c>
      <c r="I122" s="43">
        <v>0.004206584069172756</v>
      </c>
      <c r="J122" s="38" t="s">
        <v>242</v>
      </c>
      <c r="K122" s="36">
        <v>1</v>
      </c>
      <c r="L122" s="39">
        <v>20</v>
      </c>
      <c r="M122" s="30">
        <f>IF(B122="","",COUNTIF($D$3:D122,D122)-IF(D122="M",COUNTIF($Q$3:Q122,"M"))-IF(D122="F",COUNTIF($Q$3:Q122,"F")))</f>
        <v>17</v>
      </c>
      <c r="N122" s="2">
        <f t="shared" si="1"/>
        <v>120</v>
      </c>
    </row>
    <row r="123" spans="1:14" ht="15">
      <c r="A123" s="46">
        <v>121</v>
      </c>
      <c r="B123" s="34">
        <v>419</v>
      </c>
      <c r="C123" s="35" t="s">
        <v>186</v>
      </c>
      <c r="D123" s="36" t="s">
        <v>35</v>
      </c>
      <c r="E123" s="37" t="s">
        <v>60</v>
      </c>
      <c r="F123" s="36">
        <v>1985</v>
      </c>
      <c r="G123" s="47">
        <v>0.03705266203178326</v>
      </c>
      <c r="H123" s="48">
        <v>9.895825200147431</v>
      </c>
      <c r="I123" s="43">
        <v>0.004210529776339006</v>
      </c>
      <c r="J123" s="38" t="s">
        <v>229</v>
      </c>
      <c r="K123" s="36">
        <v>11</v>
      </c>
      <c r="L123" s="39">
        <v>10</v>
      </c>
      <c r="M123" s="30">
        <f>IF(B123="","",COUNTIF($D$3:D123,D123)-IF(D123="M",COUNTIF($Q$3:Q123,"M"))-IF(D123="F",COUNTIF($Q$3:Q123,"F")))</f>
        <v>104</v>
      </c>
      <c r="N123" s="2">
        <f t="shared" si="1"/>
        <v>121</v>
      </c>
    </row>
    <row r="124" spans="1:14" ht="15">
      <c r="A124" s="46">
        <v>122</v>
      </c>
      <c r="B124" s="34">
        <v>391</v>
      </c>
      <c r="C124" s="35" t="s">
        <v>187</v>
      </c>
      <c r="D124" s="36" t="s">
        <v>35</v>
      </c>
      <c r="E124" s="37" t="s">
        <v>91</v>
      </c>
      <c r="F124" s="36">
        <v>1963</v>
      </c>
      <c r="G124" s="47">
        <v>0.03709895833162591</v>
      </c>
      <c r="H124" s="48">
        <v>9.883476063911282</v>
      </c>
      <c r="I124" s="43">
        <v>0.004215790719502944</v>
      </c>
      <c r="J124" s="38" t="s">
        <v>231</v>
      </c>
      <c r="K124" s="36">
        <v>25</v>
      </c>
      <c r="L124" s="39">
        <v>2</v>
      </c>
      <c r="M124" s="30">
        <f>IF(B124="","",COUNTIF($D$3:D124,D124)-IF(D124="M",COUNTIF($Q$3:Q124,"M"))-IF(D124="F",COUNTIF($Q$3:Q124,"F")))</f>
        <v>105</v>
      </c>
      <c r="N124" s="2">
        <f t="shared" si="1"/>
        <v>122</v>
      </c>
    </row>
    <row r="125" spans="1:14" ht="15">
      <c r="A125" s="46">
        <v>123</v>
      </c>
      <c r="B125" s="34">
        <v>437</v>
      </c>
      <c r="C125" s="35" t="s">
        <v>188</v>
      </c>
      <c r="D125" s="36" t="s">
        <v>35</v>
      </c>
      <c r="E125" s="37" t="s">
        <v>189</v>
      </c>
      <c r="F125" s="36">
        <v>1943</v>
      </c>
      <c r="G125" s="47">
        <v>0.0371799768472556</v>
      </c>
      <c r="H125" s="48">
        <v>9.861939080086644</v>
      </c>
      <c r="I125" s="43">
        <v>0.004224997369006318</v>
      </c>
      <c r="J125" s="38" t="s">
        <v>240</v>
      </c>
      <c r="K125" s="36">
        <v>4</v>
      </c>
      <c r="L125" s="39">
        <v>17</v>
      </c>
      <c r="M125" s="30">
        <f>IF(B125="","",COUNTIF($D$3:D125,D125)-IF(D125="M",COUNTIF($Q$3:Q125,"M"))-IF(D125="F",COUNTIF($Q$3:Q125,"F")))</f>
        <v>106</v>
      </c>
      <c r="N125" s="2">
        <f t="shared" si="1"/>
        <v>123</v>
      </c>
    </row>
    <row r="126" spans="1:14" ht="15">
      <c r="A126" s="46">
        <v>124</v>
      </c>
      <c r="B126" s="34">
        <v>224</v>
      </c>
      <c r="C126" s="35" t="s">
        <v>190</v>
      </c>
      <c r="D126" s="36" t="s">
        <v>35</v>
      </c>
      <c r="E126" s="37" t="s">
        <v>46</v>
      </c>
      <c r="F126" s="36">
        <v>1982</v>
      </c>
      <c r="G126" s="47">
        <v>0.03755034721689299</v>
      </c>
      <c r="H126" s="48">
        <v>9.764667808496649</v>
      </c>
      <c r="I126" s="43">
        <v>0.0042670849110105664</v>
      </c>
      <c r="J126" s="38" t="s">
        <v>229</v>
      </c>
      <c r="K126" s="36">
        <v>12</v>
      </c>
      <c r="L126" s="39">
        <v>9</v>
      </c>
      <c r="M126" s="30">
        <f>IF(B126="","",COUNTIF($D$3:D126,D126)-IF(D126="M",COUNTIF($Q$3:Q126,"M"))-IF(D126="F",COUNTIF($Q$3:Q126,"F")))</f>
        <v>107</v>
      </c>
      <c r="N126" s="2">
        <f t="shared" si="1"/>
        <v>124</v>
      </c>
    </row>
    <row r="127" spans="1:14" ht="15">
      <c r="A127" s="46">
        <v>125</v>
      </c>
      <c r="B127" s="34">
        <v>418</v>
      </c>
      <c r="C127" s="35" t="s">
        <v>191</v>
      </c>
      <c r="D127" s="36" t="s">
        <v>35</v>
      </c>
      <c r="E127" s="37" t="s">
        <v>60</v>
      </c>
      <c r="F127" s="36">
        <v>1965</v>
      </c>
      <c r="G127" s="49">
        <v>0.037654513886081986</v>
      </c>
      <c r="H127" s="48">
        <v>9.737655033230837</v>
      </c>
      <c r="I127" s="43">
        <v>0.0042789220325093165</v>
      </c>
      <c r="J127" s="38" t="s">
        <v>231</v>
      </c>
      <c r="K127" s="36">
        <v>26</v>
      </c>
      <c r="L127" s="39">
        <v>2</v>
      </c>
      <c r="M127" s="30">
        <f>IF(B127="","",COUNTIF($D$3:D127,D127)-IF(D127="M",COUNTIF($Q$3:Q127,"M"))-IF(D127="F",COUNTIF($Q$3:Q127,"F")))</f>
        <v>108</v>
      </c>
      <c r="N127" s="2">
        <f t="shared" si="1"/>
        <v>125</v>
      </c>
    </row>
    <row r="128" spans="1:14" ht="15">
      <c r="A128" s="46">
        <v>126</v>
      </c>
      <c r="B128" s="34">
        <v>468</v>
      </c>
      <c r="C128" s="35" t="s">
        <v>192</v>
      </c>
      <c r="D128" s="36" t="s">
        <v>90</v>
      </c>
      <c r="E128" s="37" t="s">
        <v>48</v>
      </c>
      <c r="F128" s="36">
        <v>1961</v>
      </c>
      <c r="G128" s="49">
        <v>0.03809432870184537</v>
      </c>
      <c r="H128" s="48">
        <v>9.625229769409339</v>
      </c>
      <c r="I128" s="43">
        <v>0.004328900988846064</v>
      </c>
      <c r="J128" s="38" t="s">
        <v>236</v>
      </c>
      <c r="K128" s="36">
        <v>5</v>
      </c>
      <c r="L128" s="39">
        <v>16</v>
      </c>
      <c r="M128" s="30">
        <f>IF(B128="","",COUNTIF($D$3:D128,D128)-IF(D128="M",COUNTIF($Q$3:Q128,"M"))-IF(D128="F",COUNTIF($Q$3:Q128,"F")))</f>
        <v>18</v>
      </c>
      <c r="N128" s="2">
        <f t="shared" si="1"/>
        <v>126</v>
      </c>
    </row>
    <row r="129" spans="1:14" ht="15">
      <c r="A129" s="46">
        <v>127</v>
      </c>
      <c r="B129" s="34">
        <v>407</v>
      </c>
      <c r="C129" s="35" t="s">
        <v>193</v>
      </c>
      <c r="D129" s="36" t="s">
        <v>35</v>
      </c>
      <c r="E129" s="37" t="s">
        <v>102</v>
      </c>
      <c r="F129" s="36">
        <v>1953</v>
      </c>
      <c r="G129" s="47">
        <v>0.03840682870213641</v>
      </c>
      <c r="H129" s="48">
        <v>9.546913376013016</v>
      </c>
      <c r="I129" s="43">
        <v>0.004364412352515501</v>
      </c>
      <c r="J129" s="38" t="s">
        <v>235</v>
      </c>
      <c r="K129" s="36">
        <v>6</v>
      </c>
      <c r="L129" s="39">
        <v>15</v>
      </c>
      <c r="M129" s="30">
        <f>IF(B129="","",COUNTIF($D$3:D129,D129)-IF(D129="M",COUNTIF($Q$3:Q129,"M"))-IF(D129="F",COUNTIF($Q$3:Q129,"F")))</f>
        <v>109</v>
      </c>
      <c r="N129" s="2">
        <f t="shared" si="1"/>
        <v>127</v>
      </c>
    </row>
    <row r="130" spans="1:14" ht="15">
      <c r="A130" s="46">
        <v>128</v>
      </c>
      <c r="B130" s="34">
        <v>338</v>
      </c>
      <c r="C130" s="35" t="s">
        <v>194</v>
      </c>
      <c r="D130" s="36" t="s">
        <v>35</v>
      </c>
      <c r="E130" s="37" t="s">
        <v>46</v>
      </c>
      <c r="F130" s="36">
        <v>1948</v>
      </c>
      <c r="G130" s="47">
        <v>0.03904340277222218</v>
      </c>
      <c r="H130" s="48">
        <v>9.391257949666604</v>
      </c>
      <c r="I130" s="43">
        <v>0.004436750315025247</v>
      </c>
      <c r="J130" s="38" t="s">
        <v>239</v>
      </c>
      <c r="K130" s="36">
        <v>4</v>
      </c>
      <c r="L130" s="39">
        <v>17</v>
      </c>
      <c r="M130" s="30">
        <f>IF(B130="","",COUNTIF($D$3:D130,D130)-IF(D130="M",COUNTIF($Q$3:Q130,"M"))-IF(D130="F",COUNTIF($Q$3:Q130,"F")))</f>
        <v>110</v>
      </c>
      <c r="N130" s="2">
        <f t="shared" si="1"/>
        <v>128</v>
      </c>
    </row>
    <row r="131" spans="1:14" ht="15">
      <c r="A131" s="46">
        <v>129</v>
      </c>
      <c r="B131" s="34">
        <v>319</v>
      </c>
      <c r="C131" s="35" t="s">
        <v>195</v>
      </c>
      <c r="D131" s="36" t="s">
        <v>35</v>
      </c>
      <c r="E131" s="37" t="s">
        <v>53</v>
      </c>
      <c r="F131" s="36">
        <v>1975</v>
      </c>
      <c r="G131" s="47">
        <v>0.039135995364631526</v>
      </c>
      <c r="H131" s="48">
        <v>9.369038994675355</v>
      </c>
      <c r="I131" s="43">
        <v>0.0044472722005263095</v>
      </c>
      <c r="J131" s="38" t="s">
        <v>230</v>
      </c>
      <c r="K131" s="36">
        <v>18</v>
      </c>
      <c r="L131" s="39">
        <v>3</v>
      </c>
      <c r="M131" s="30">
        <f>IF(B131="","",COUNTIF($D$3:D131,D131)-IF(D131="M",COUNTIF($Q$3:Q131,"M"))-IF(D131="F",COUNTIF($Q$3:Q131,"F")))</f>
        <v>111</v>
      </c>
      <c r="N131" s="2">
        <f t="shared" si="1"/>
        <v>129</v>
      </c>
    </row>
    <row r="132" spans="1:14" ht="15">
      <c r="A132" s="46">
        <v>130</v>
      </c>
      <c r="B132" s="34">
        <v>498</v>
      </c>
      <c r="C132" s="35" t="s">
        <v>196</v>
      </c>
      <c r="D132" s="36" t="s">
        <v>90</v>
      </c>
      <c r="E132" s="37" t="s">
        <v>48</v>
      </c>
      <c r="F132" s="36">
        <v>1970</v>
      </c>
      <c r="G132" s="47">
        <v>0.039807291665056255</v>
      </c>
      <c r="H132" s="48">
        <v>9.211042784619659</v>
      </c>
      <c r="I132" s="43">
        <v>0.00452355587102912</v>
      </c>
      <c r="J132" s="38" t="s">
        <v>237</v>
      </c>
      <c r="K132" s="36">
        <v>5</v>
      </c>
      <c r="L132" s="39">
        <v>16</v>
      </c>
      <c r="M132" s="30">
        <f>IF(B132="","",COUNTIF($D$3:D132,D132)-IF(D132="M",COUNTIF($Q$3:Q132,"M"))-IF(D132="F",COUNTIF($Q$3:Q132,"F")))</f>
        <v>19</v>
      </c>
      <c r="N132" s="2">
        <f aca="true" t="shared" si="2" ref="N132:N160">A132</f>
        <v>130</v>
      </c>
    </row>
    <row r="133" spans="1:14" ht="15">
      <c r="A133" s="46">
        <v>131</v>
      </c>
      <c r="B133" s="34">
        <v>337</v>
      </c>
      <c r="C133" s="35" t="s">
        <v>197</v>
      </c>
      <c r="D133" s="36" t="s">
        <v>35</v>
      </c>
      <c r="E133" s="37" t="s">
        <v>46</v>
      </c>
      <c r="F133" s="36">
        <v>1952</v>
      </c>
      <c r="G133" s="47">
        <v>0.03985358795762295</v>
      </c>
      <c r="H133" s="48">
        <v>9.200342690764758</v>
      </c>
      <c r="I133" s="43">
        <v>0.004528816813366244</v>
      </c>
      <c r="J133" s="38" t="s">
        <v>235</v>
      </c>
      <c r="K133" s="36">
        <v>7</v>
      </c>
      <c r="L133" s="39">
        <v>14</v>
      </c>
      <c r="M133" s="30">
        <f>IF(B133="","",COUNTIF($D$3:D133,D133)-IF(D133="M",COUNTIF($Q$3:Q133,"M"))-IF(D133="F",COUNTIF($Q$3:Q133,"F")))</f>
        <v>112</v>
      </c>
      <c r="N133" s="2">
        <f t="shared" si="2"/>
        <v>131</v>
      </c>
    </row>
    <row r="134" spans="1:14" ht="15">
      <c r="A134" s="46">
        <v>132</v>
      </c>
      <c r="B134" s="34">
        <v>406</v>
      </c>
      <c r="C134" s="35" t="s">
        <v>198</v>
      </c>
      <c r="D134" s="36" t="s">
        <v>35</v>
      </c>
      <c r="E134" s="37" t="s">
        <v>102</v>
      </c>
      <c r="F134" s="36">
        <v>1955</v>
      </c>
      <c r="G134" s="47">
        <v>0.04020081018097699</v>
      </c>
      <c r="H134" s="48">
        <v>9.12087753993011</v>
      </c>
      <c r="I134" s="43">
        <v>0.00456827388420193</v>
      </c>
      <c r="J134" s="38" t="s">
        <v>235</v>
      </c>
      <c r="K134" s="36">
        <v>8</v>
      </c>
      <c r="L134" s="39">
        <v>13</v>
      </c>
      <c r="M134" s="30">
        <f>IF(B134="","",COUNTIF($D$3:D134,D134)-IF(D134="M",COUNTIF($Q$3:Q134,"M"))-IF(D134="F",COUNTIF($Q$3:Q134,"F")))</f>
        <v>113</v>
      </c>
      <c r="N134" s="2">
        <f t="shared" si="2"/>
        <v>132</v>
      </c>
    </row>
    <row r="135" spans="1:14" ht="15">
      <c r="A135" s="46">
        <v>133</v>
      </c>
      <c r="B135" s="34">
        <v>499</v>
      </c>
      <c r="C135" s="35" t="s">
        <v>199</v>
      </c>
      <c r="D135" s="36" t="s">
        <v>90</v>
      </c>
      <c r="E135" s="37" t="s">
        <v>48</v>
      </c>
      <c r="F135" s="36">
        <v>1965</v>
      </c>
      <c r="G135" s="47">
        <v>0.04057118055061437</v>
      </c>
      <c r="H135" s="48">
        <v>9.037613934088844</v>
      </c>
      <c r="I135" s="43">
        <v>0.004610361426206178</v>
      </c>
      <c r="J135" s="38" t="s">
        <v>238</v>
      </c>
      <c r="K135" s="36">
        <v>5</v>
      </c>
      <c r="L135" s="39">
        <v>16</v>
      </c>
      <c r="M135" s="30">
        <f>IF(B135="","",COUNTIF($D$3:D135,D135)-IF(D135="M",COUNTIF($Q$3:Q135,"M"))-IF(D135="F",COUNTIF($Q$3:Q135,"F")))</f>
        <v>20</v>
      </c>
      <c r="N135" s="2">
        <f t="shared" si="2"/>
        <v>133</v>
      </c>
    </row>
    <row r="136" spans="1:14" ht="15">
      <c r="A136" s="46">
        <v>134</v>
      </c>
      <c r="B136" s="34">
        <v>237</v>
      </c>
      <c r="C136" s="35" t="s">
        <v>200</v>
      </c>
      <c r="D136" s="36" t="s">
        <v>35</v>
      </c>
      <c r="E136" s="37" t="s">
        <v>189</v>
      </c>
      <c r="F136" s="36">
        <v>1957</v>
      </c>
      <c r="G136" s="47">
        <v>0.040617476850457024</v>
      </c>
      <c r="H136" s="48">
        <v>9.027312750534405</v>
      </c>
      <c r="I136" s="43">
        <v>0.004615622369370116</v>
      </c>
      <c r="J136" s="38" t="s">
        <v>233</v>
      </c>
      <c r="K136" s="36">
        <v>13</v>
      </c>
      <c r="L136" s="39">
        <v>8</v>
      </c>
      <c r="M136" s="30">
        <f>IF(B136="","",COUNTIF($D$3:D136,D136)-IF(D136="M",COUNTIF($Q$3:Q136,"M"))-IF(D136="F",COUNTIF($Q$3:Q136,"F")))</f>
        <v>114</v>
      </c>
      <c r="N136" s="2">
        <f t="shared" si="2"/>
        <v>134</v>
      </c>
    </row>
    <row r="137" spans="1:14" ht="15">
      <c r="A137" s="46">
        <v>135</v>
      </c>
      <c r="B137" s="34">
        <v>304</v>
      </c>
      <c r="C137" s="35" t="s">
        <v>201</v>
      </c>
      <c r="D137" s="36" t="s">
        <v>90</v>
      </c>
      <c r="E137" s="37" t="s">
        <v>53</v>
      </c>
      <c r="F137" s="36">
        <v>1985</v>
      </c>
      <c r="G137" s="47">
        <v>0.04065219907352002</v>
      </c>
      <c r="H137" s="48">
        <v>9.019602260717688</v>
      </c>
      <c r="I137" s="43">
        <v>0.004619568076536366</v>
      </c>
      <c r="J137" s="38" t="s">
        <v>243</v>
      </c>
      <c r="K137" s="36">
        <v>1</v>
      </c>
      <c r="L137" s="39">
        <v>20</v>
      </c>
      <c r="M137" s="30">
        <f>IF(B137="","",COUNTIF($D$3:D137,D137)-IF(D137="M",COUNTIF($Q$3:Q137,"M"))-IF(D137="F",COUNTIF($Q$3:Q137,"F")))</f>
        <v>21</v>
      </c>
      <c r="N137" s="2">
        <f t="shared" si="2"/>
        <v>135</v>
      </c>
    </row>
    <row r="138" spans="1:14" ht="15">
      <c r="A138" s="46">
        <v>136</v>
      </c>
      <c r="B138" s="34">
        <v>410</v>
      </c>
      <c r="C138" s="35" t="s">
        <v>202</v>
      </c>
      <c r="D138" s="36" t="s">
        <v>35</v>
      </c>
      <c r="E138" s="37" t="s">
        <v>102</v>
      </c>
      <c r="F138" s="36">
        <v>1955</v>
      </c>
      <c r="G138" s="47">
        <v>0.04094155092025176</v>
      </c>
      <c r="H138" s="48">
        <v>8.955856786687944</v>
      </c>
      <c r="I138" s="43">
        <v>0.004652448968210427</v>
      </c>
      <c r="J138" s="38" t="s">
        <v>235</v>
      </c>
      <c r="K138" s="36">
        <v>9</v>
      </c>
      <c r="L138" s="39">
        <v>12</v>
      </c>
      <c r="M138" s="30">
        <f>IF(B138="","",COUNTIF($D$3:D138,D138)-IF(D138="M",COUNTIF($Q$3:Q138,"M"))-IF(D138="F",COUNTIF($Q$3:Q138,"F")))</f>
        <v>115</v>
      </c>
      <c r="N138" s="2">
        <f t="shared" si="2"/>
        <v>136</v>
      </c>
    </row>
    <row r="139" spans="1:14" ht="15">
      <c r="A139" s="46">
        <v>137</v>
      </c>
      <c r="B139" s="34">
        <v>444</v>
      </c>
      <c r="C139" s="35" t="s">
        <v>203</v>
      </c>
      <c r="D139" s="36" t="s">
        <v>35</v>
      </c>
      <c r="E139" s="37" t="s">
        <v>147</v>
      </c>
      <c r="F139" s="36">
        <v>1946</v>
      </c>
      <c r="G139" s="47">
        <v>0.0411383101818501</v>
      </c>
      <c r="H139" s="48">
        <v>8.913022072268713</v>
      </c>
      <c r="I139" s="43">
        <v>0.0046748079752102385</v>
      </c>
      <c r="J139" s="38" t="s">
        <v>240</v>
      </c>
      <c r="K139" s="36">
        <v>5</v>
      </c>
      <c r="L139" s="39">
        <v>16</v>
      </c>
      <c r="M139" s="30">
        <f>IF(B139="","",COUNTIF($D$3:D139,D139)-IF(D139="M",COUNTIF($Q$3:Q139,"M"))-IF(D139="F",COUNTIF($Q$3:Q139,"F")))</f>
        <v>116</v>
      </c>
      <c r="N139" s="2">
        <f t="shared" si="2"/>
        <v>137</v>
      </c>
    </row>
    <row r="140" spans="1:14" ht="15">
      <c r="A140" s="46">
        <v>138</v>
      </c>
      <c r="B140" s="34">
        <v>344</v>
      </c>
      <c r="C140" s="35" t="s">
        <v>204</v>
      </c>
      <c r="D140" s="36" t="s">
        <v>35</v>
      </c>
      <c r="E140" s="37" t="s">
        <v>46</v>
      </c>
      <c r="F140" s="36">
        <v>1950</v>
      </c>
      <c r="G140" s="47">
        <v>0.04119618055119645</v>
      </c>
      <c r="H140" s="48">
        <v>8.900501497001466</v>
      </c>
      <c r="I140" s="43">
        <v>0.00468138415354505</v>
      </c>
      <c r="J140" s="38" t="s">
        <v>239</v>
      </c>
      <c r="K140" s="36">
        <v>5</v>
      </c>
      <c r="L140" s="39">
        <v>16</v>
      </c>
      <c r="M140" s="30">
        <f>IF(B140="","",COUNTIF($D$3:D140,D140)-IF(D140="M",COUNTIF($Q$3:Q140,"M"))-IF(D140="F",COUNTIF($Q$3:Q140,"F")))</f>
        <v>117</v>
      </c>
      <c r="N140" s="2">
        <f t="shared" si="2"/>
        <v>138</v>
      </c>
    </row>
    <row r="141" spans="1:14" ht="15">
      <c r="A141" s="46">
        <v>139</v>
      </c>
      <c r="B141" s="34">
        <v>392</v>
      </c>
      <c r="C141" s="35" t="s">
        <v>205</v>
      </c>
      <c r="D141" s="36" t="s">
        <v>90</v>
      </c>
      <c r="E141" s="37" t="s">
        <v>88</v>
      </c>
      <c r="F141" s="36">
        <v>1980</v>
      </c>
      <c r="G141" s="47">
        <v>0.041358217589731794</v>
      </c>
      <c r="H141" s="48">
        <v>8.86563029151674</v>
      </c>
      <c r="I141" s="43">
        <v>0.004699797453378613</v>
      </c>
      <c r="J141" s="38" t="s">
        <v>234</v>
      </c>
      <c r="K141" s="36">
        <v>4</v>
      </c>
      <c r="L141" s="39">
        <v>17</v>
      </c>
      <c r="M141" s="30">
        <f>IF(B141="","",COUNTIF($D$3:D141,D141)-IF(D141="M",COUNTIF($Q$3:Q141,"M"))-IF(D141="F",COUNTIF($Q$3:Q141,"F")))</f>
        <v>22</v>
      </c>
      <c r="N141" s="2">
        <f t="shared" si="2"/>
        <v>139</v>
      </c>
    </row>
    <row r="142" spans="1:14" ht="15">
      <c r="A142" s="46">
        <v>140</v>
      </c>
      <c r="B142" s="34">
        <v>233</v>
      </c>
      <c r="C142" s="35" t="s">
        <v>206</v>
      </c>
      <c r="D142" s="36" t="s">
        <v>35</v>
      </c>
      <c r="E142" s="37" t="s">
        <v>53</v>
      </c>
      <c r="F142" s="36">
        <v>1974</v>
      </c>
      <c r="G142" s="47">
        <v>0.04150868055148749</v>
      </c>
      <c r="H142" s="48">
        <v>8.833493664339736</v>
      </c>
      <c r="I142" s="43">
        <v>0.004716895517214487</v>
      </c>
      <c r="J142" s="38" t="s">
        <v>230</v>
      </c>
      <c r="K142" s="36">
        <v>19</v>
      </c>
      <c r="L142" s="39">
        <v>2</v>
      </c>
      <c r="M142" s="30">
        <f>IF(B142="","",COUNTIF($D$3:D142,D142)-IF(D142="M",COUNTIF($Q$3:Q142,"M"))-IF(D142="F",COUNTIF($Q$3:Q142,"F")))</f>
        <v>118</v>
      </c>
      <c r="N142" s="2">
        <f t="shared" si="2"/>
        <v>140</v>
      </c>
    </row>
    <row r="143" spans="1:14" ht="15">
      <c r="A143" s="46">
        <v>141</v>
      </c>
      <c r="B143" s="34">
        <v>493</v>
      </c>
      <c r="C143" s="35" t="s">
        <v>207</v>
      </c>
      <c r="D143" s="36" t="s">
        <v>90</v>
      </c>
      <c r="E143" s="37" t="s">
        <v>48</v>
      </c>
      <c r="F143" s="36">
        <v>1977</v>
      </c>
      <c r="G143" s="47">
        <v>0.04226099536754191</v>
      </c>
      <c r="H143" s="48">
        <v>8.676243033979294</v>
      </c>
      <c r="I143" s="43">
        <v>0.004802385837220671</v>
      </c>
      <c r="J143" s="38" t="s">
        <v>234</v>
      </c>
      <c r="K143" s="36">
        <v>5</v>
      </c>
      <c r="L143" s="39">
        <v>16</v>
      </c>
      <c r="M143" s="30">
        <f>IF(B143="","",COUNTIF($D$3:D143,D143)-IF(D143="M",COUNTIF($Q$3:Q143,"M"))-IF(D143="F",COUNTIF($Q$3:Q143,"F")))</f>
        <v>23</v>
      </c>
      <c r="N143" s="2">
        <f t="shared" si="2"/>
        <v>141</v>
      </c>
    </row>
    <row r="144" spans="1:14" ht="15">
      <c r="A144" s="46">
        <v>142</v>
      </c>
      <c r="B144" s="34">
        <v>335</v>
      </c>
      <c r="C144" s="35" t="s">
        <v>208</v>
      </c>
      <c r="D144" s="36" t="s">
        <v>90</v>
      </c>
      <c r="E144" s="37" t="s">
        <v>46</v>
      </c>
      <c r="F144" s="36">
        <v>1961</v>
      </c>
      <c r="G144" s="47">
        <v>0.04304803240665933</v>
      </c>
      <c r="H144" s="48">
        <v>8.517617325755987</v>
      </c>
      <c r="I144" s="43">
        <v>0.004891821864393105</v>
      </c>
      <c r="J144" s="38" t="s">
        <v>236</v>
      </c>
      <c r="K144" s="36">
        <v>6</v>
      </c>
      <c r="L144" s="39">
        <v>15</v>
      </c>
      <c r="M144" s="30">
        <f>IF(B144="","",COUNTIF($D$3:D144,D144)-IF(D144="M",COUNTIF($Q$3:Q144,"M"))-IF(D144="F",COUNTIF($Q$3:Q144,"F")))</f>
        <v>24</v>
      </c>
      <c r="N144" s="2">
        <f t="shared" si="2"/>
        <v>142</v>
      </c>
    </row>
    <row r="145" spans="1:14" ht="15">
      <c r="A145" s="46">
        <v>143</v>
      </c>
      <c r="B145" s="34">
        <v>409</v>
      </c>
      <c r="C145" s="35" t="s">
        <v>209</v>
      </c>
      <c r="D145" s="36" t="s">
        <v>35</v>
      </c>
      <c r="E145" s="37" t="s">
        <v>102</v>
      </c>
      <c r="F145" s="36">
        <v>1959</v>
      </c>
      <c r="G145" s="47">
        <v>0.045038773147098254</v>
      </c>
      <c r="H145" s="48">
        <v>8.141133539963892</v>
      </c>
      <c r="I145" s="43">
        <v>0.0051180424030793465</v>
      </c>
      <c r="J145" s="38" t="s">
        <v>233</v>
      </c>
      <c r="K145" s="36">
        <v>14</v>
      </c>
      <c r="L145" s="39">
        <v>7</v>
      </c>
      <c r="M145" s="30">
        <f>IF(B145="","",COUNTIF($D$3:D145,D145)-IF(D145="M",COUNTIF($Q$3:Q145,"M"))-IF(D145="F",COUNTIF($Q$3:Q145,"F")))</f>
        <v>119</v>
      </c>
      <c r="N145" s="2">
        <f t="shared" si="2"/>
        <v>143</v>
      </c>
    </row>
    <row r="146" spans="1:14" ht="15">
      <c r="A146" s="46">
        <v>144</v>
      </c>
      <c r="B146" s="34">
        <v>481</v>
      </c>
      <c r="C146" s="35" t="s">
        <v>210</v>
      </c>
      <c r="D146" s="36" t="s">
        <v>90</v>
      </c>
      <c r="E146" s="37" t="s">
        <v>48</v>
      </c>
      <c r="F146" s="36">
        <v>1965</v>
      </c>
      <c r="G146" s="47">
        <v>0.0450619212933816</v>
      </c>
      <c r="H146" s="48">
        <v>8.136951469055987</v>
      </c>
      <c r="I146" s="43">
        <v>0.005120672874247909</v>
      </c>
      <c r="J146" s="38" t="s">
        <v>238</v>
      </c>
      <c r="K146" s="36">
        <v>6</v>
      </c>
      <c r="L146" s="39">
        <v>15</v>
      </c>
      <c r="M146" s="30">
        <f>IF(B146="","",COUNTIF($D$3:D146,D146)-IF(D146="M",COUNTIF($Q$3:Q146,"M"))-IF(D146="F",COUNTIF($Q$3:Q146,"F")))</f>
        <v>25</v>
      </c>
      <c r="N146" s="2">
        <f t="shared" si="2"/>
        <v>144</v>
      </c>
    </row>
    <row r="147" spans="1:14" ht="15">
      <c r="A147" s="46">
        <v>145</v>
      </c>
      <c r="B147" s="34">
        <v>330</v>
      </c>
      <c r="C147" s="35" t="s">
        <v>211</v>
      </c>
      <c r="D147" s="36" t="s">
        <v>35</v>
      </c>
      <c r="E147" s="37" t="s">
        <v>53</v>
      </c>
      <c r="F147" s="36">
        <v>1963</v>
      </c>
      <c r="G147" s="47">
        <v>0.0450966435164446</v>
      </c>
      <c r="H147" s="48">
        <v>8.130686412015582</v>
      </c>
      <c r="I147" s="43">
        <v>0.005124618581414159</v>
      </c>
      <c r="J147" s="38" t="s">
        <v>231</v>
      </c>
      <c r="K147" s="36">
        <v>27</v>
      </c>
      <c r="L147" s="39">
        <v>2</v>
      </c>
      <c r="M147" s="30">
        <f>IF(B147="","",COUNTIF($D$3:D147,D147)-IF(D147="M",COUNTIF($Q$3:Q147,"M"))-IF(D147="F",COUNTIF($Q$3:Q147,"F")))</f>
        <v>120</v>
      </c>
      <c r="N147" s="2">
        <f t="shared" si="2"/>
        <v>145</v>
      </c>
    </row>
    <row r="148" spans="1:14" ht="15">
      <c r="A148" s="46">
        <v>146</v>
      </c>
      <c r="B148" s="34">
        <v>306</v>
      </c>
      <c r="C148" s="35" t="s">
        <v>212</v>
      </c>
      <c r="D148" s="36" t="s">
        <v>35</v>
      </c>
      <c r="E148" s="37" t="s">
        <v>53</v>
      </c>
      <c r="F148" s="36">
        <v>1975</v>
      </c>
      <c r="G148" s="47">
        <v>0.04533969907060964</v>
      </c>
      <c r="H148" s="48">
        <v>8.087099698117525</v>
      </c>
      <c r="I148" s="43">
        <v>0.005152238530751095</v>
      </c>
      <c r="J148" s="38" t="s">
        <v>230</v>
      </c>
      <c r="K148" s="36">
        <v>20</v>
      </c>
      <c r="L148" s="39">
        <v>2</v>
      </c>
      <c r="M148" s="30">
        <f>IF(B148="","",COUNTIF($D$3:D148,D148)-IF(D148="M",COUNTIF($Q$3:Q148,"M"))-IF(D148="F",COUNTIF($Q$3:Q148,"F")))</f>
        <v>121</v>
      </c>
      <c r="N148" s="2">
        <f t="shared" si="2"/>
        <v>146</v>
      </c>
    </row>
    <row r="149" spans="1:14" ht="15">
      <c r="A149" s="46">
        <v>147</v>
      </c>
      <c r="B149" s="34">
        <v>212</v>
      </c>
      <c r="C149" s="35" t="s">
        <v>213</v>
      </c>
      <c r="D149" s="36" t="s">
        <v>90</v>
      </c>
      <c r="E149" s="37" t="s">
        <v>43</v>
      </c>
      <c r="F149" s="36">
        <v>1968</v>
      </c>
      <c r="G149" s="47">
        <v>0.04559432870155433</v>
      </c>
      <c r="H149" s="48">
        <v>8.041935852740538</v>
      </c>
      <c r="I149" s="43">
        <v>0.005181173716085719</v>
      </c>
      <c r="J149" s="38" t="s">
        <v>237</v>
      </c>
      <c r="K149" s="36">
        <v>6</v>
      </c>
      <c r="L149" s="39">
        <v>15</v>
      </c>
      <c r="M149" s="30">
        <f>IF(B149="","",COUNTIF($D$3:D149,D149)-IF(D149="M",COUNTIF($Q$3:Q149,"M"))-IF(D149="F",COUNTIF($Q$3:Q149,"F")))</f>
        <v>26</v>
      </c>
      <c r="N149" s="2">
        <f t="shared" si="2"/>
        <v>147</v>
      </c>
    </row>
    <row r="150" spans="1:14" ht="15">
      <c r="A150" s="46">
        <v>148</v>
      </c>
      <c r="B150" s="34">
        <v>476</v>
      </c>
      <c r="C150" s="35" t="s">
        <v>214</v>
      </c>
      <c r="D150" s="36" t="s">
        <v>35</v>
      </c>
      <c r="E150" s="37" t="s">
        <v>48</v>
      </c>
      <c r="F150" s="36">
        <v>1960</v>
      </c>
      <c r="G150" s="47">
        <v>0.045848958332499024</v>
      </c>
      <c r="H150" s="48">
        <v>7.997273656853467</v>
      </c>
      <c r="I150" s="43">
        <v>0.0052101089014203435</v>
      </c>
      <c r="J150" s="38" t="s">
        <v>233</v>
      </c>
      <c r="K150" s="36">
        <v>15</v>
      </c>
      <c r="L150" s="39">
        <v>6</v>
      </c>
      <c r="M150" s="30">
        <f>IF(B150="","",COUNTIF($D$3:D150,D150)-IF(D150="M",COUNTIF($Q$3:Q150,"M"))-IF(D150="F",COUNTIF($Q$3:Q150,"F")))</f>
        <v>122</v>
      </c>
      <c r="N150" s="2">
        <f t="shared" si="2"/>
        <v>148</v>
      </c>
    </row>
    <row r="151" spans="1:14" ht="15">
      <c r="A151" s="46">
        <v>149</v>
      </c>
      <c r="B151" s="34">
        <v>323</v>
      </c>
      <c r="C151" s="35" t="s">
        <v>215</v>
      </c>
      <c r="D151" s="36" t="s">
        <v>35</v>
      </c>
      <c r="E151" s="37" t="s">
        <v>53</v>
      </c>
      <c r="F151" s="36">
        <v>1970</v>
      </c>
      <c r="G151" s="47">
        <v>0.04592997684812872</v>
      </c>
      <c r="H151" s="48">
        <v>7.983166808010387</v>
      </c>
      <c r="I151" s="43">
        <v>0.005219315550923718</v>
      </c>
      <c r="J151" s="38" t="s">
        <v>232</v>
      </c>
      <c r="K151" s="36">
        <v>16</v>
      </c>
      <c r="L151" s="39">
        <v>5</v>
      </c>
      <c r="M151" s="30">
        <f>IF(B151="","",COUNTIF($D$3:D151,D151)-IF(D151="M",COUNTIF($Q$3:Q151,"M"))-IF(D151="F",COUNTIF($Q$3:Q151,"F")))</f>
        <v>123</v>
      </c>
      <c r="N151" s="2">
        <f t="shared" si="2"/>
        <v>149</v>
      </c>
    </row>
    <row r="152" spans="1:14" ht="15">
      <c r="A152" s="46">
        <v>150</v>
      </c>
      <c r="B152" s="34">
        <v>364</v>
      </c>
      <c r="C152" s="35" t="s">
        <v>216</v>
      </c>
      <c r="D152" s="36" t="s">
        <v>90</v>
      </c>
      <c r="E152" s="37" t="s">
        <v>38</v>
      </c>
      <c r="F152" s="36">
        <v>1972</v>
      </c>
      <c r="G152" s="47">
        <v>0.0475387731421506</v>
      </c>
      <c r="H152" s="48">
        <v>7.7130023017266085</v>
      </c>
      <c r="I152" s="43">
        <v>0.005402133311608022</v>
      </c>
      <c r="J152" s="38" t="s">
        <v>241</v>
      </c>
      <c r="K152" s="36">
        <v>2</v>
      </c>
      <c r="L152" s="39">
        <v>19</v>
      </c>
      <c r="M152" s="30">
        <f>IF(B152="","",COUNTIF($D$3:D152,D152)-IF(D152="M",COUNTIF($Q$3:Q152,"M"))-IF(D152="F",COUNTIF($Q$3:Q152,"F")))</f>
        <v>27</v>
      </c>
      <c r="N152" s="2">
        <f t="shared" si="2"/>
        <v>150</v>
      </c>
    </row>
    <row r="153" spans="1:14" ht="15">
      <c r="A153" s="46">
        <v>151</v>
      </c>
      <c r="B153" s="34">
        <v>480</v>
      </c>
      <c r="C153" s="35" t="s">
        <v>217</v>
      </c>
      <c r="D153" s="36" t="s">
        <v>35</v>
      </c>
      <c r="E153" s="37" t="s">
        <v>48</v>
      </c>
      <c r="F153" s="36">
        <v>1938</v>
      </c>
      <c r="G153" s="47">
        <v>0.04759664351149695</v>
      </c>
      <c r="H153" s="48">
        <v>7.703624449444603</v>
      </c>
      <c r="I153" s="43">
        <v>0.005408709489942835</v>
      </c>
      <c r="J153" s="38" t="s">
        <v>240</v>
      </c>
      <c r="K153" s="36">
        <v>6</v>
      </c>
      <c r="L153" s="39">
        <v>15</v>
      </c>
      <c r="M153" s="30">
        <f>IF(B153="","",COUNTIF($D$3:D153,D153)-IF(D153="M",COUNTIF($Q$3:Q153,"M"))-IF(D153="F",COUNTIF($Q$3:Q153,"F")))</f>
        <v>124</v>
      </c>
      <c r="N153" s="2">
        <f t="shared" si="2"/>
        <v>151</v>
      </c>
    </row>
    <row r="154" spans="1:14" ht="15">
      <c r="A154" s="46">
        <v>152</v>
      </c>
      <c r="B154" s="34">
        <v>487</v>
      </c>
      <c r="C154" s="35" t="s">
        <v>218</v>
      </c>
      <c r="D154" s="36" t="s">
        <v>35</v>
      </c>
      <c r="E154" s="37" t="s">
        <v>48</v>
      </c>
      <c r="F154" s="36">
        <v>1961</v>
      </c>
      <c r="G154" s="47">
        <v>0.04874247685074806</v>
      </c>
      <c r="H154" s="48">
        <v>7.522528405551049</v>
      </c>
      <c r="I154" s="43">
        <v>0.005538917823948643</v>
      </c>
      <c r="J154" s="38" t="s">
        <v>233</v>
      </c>
      <c r="K154" s="36">
        <v>16</v>
      </c>
      <c r="L154" s="39">
        <v>5</v>
      </c>
      <c r="M154" s="30">
        <f>IF(B154="","",COUNTIF($D$3:D154,D154)-IF(D154="M",COUNTIF($Q$3:Q154,"M"))-IF(D154="F",COUNTIF($Q$3:Q154,"F")))</f>
        <v>125</v>
      </c>
      <c r="N154" s="2">
        <f t="shared" si="2"/>
        <v>152</v>
      </c>
    </row>
    <row r="155" spans="1:14" ht="15">
      <c r="A155" s="46">
        <v>153</v>
      </c>
      <c r="B155" s="34">
        <v>492</v>
      </c>
      <c r="C155" s="35" t="s">
        <v>219</v>
      </c>
      <c r="D155" s="36" t="s">
        <v>90</v>
      </c>
      <c r="E155" s="37" t="s">
        <v>48</v>
      </c>
      <c r="F155" s="36">
        <v>1974</v>
      </c>
      <c r="G155" s="47">
        <v>0.04926331018214114</v>
      </c>
      <c r="H155" s="48">
        <v>7.442996934452654</v>
      </c>
      <c r="I155" s="43">
        <v>0.0055981034297887654</v>
      </c>
      <c r="J155" s="38" t="s">
        <v>241</v>
      </c>
      <c r="K155" s="36">
        <v>3</v>
      </c>
      <c r="L155" s="39">
        <v>18</v>
      </c>
      <c r="M155" s="30">
        <f>IF(B155="","",COUNTIF($D$3:D155,D155)-IF(D155="M",COUNTIF($Q$3:Q155,"M"))-IF(D155="F",COUNTIF($Q$3:Q155,"F")))</f>
        <v>28</v>
      </c>
      <c r="N155" s="2">
        <f t="shared" si="2"/>
        <v>153</v>
      </c>
    </row>
    <row r="156" spans="1:14" ht="15">
      <c r="A156" s="46">
        <v>154</v>
      </c>
      <c r="B156" s="34">
        <v>203</v>
      </c>
      <c r="C156" s="35" t="s">
        <v>220</v>
      </c>
      <c r="D156" s="36" t="s">
        <v>90</v>
      </c>
      <c r="E156" s="37" t="s">
        <v>43</v>
      </c>
      <c r="F156" s="36">
        <v>1966</v>
      </c>
      <c r="G156" s="47">
        <v>0.0503628472215496</v>
      </c>
      <c r="H156" s="48">
        <v>7.280499155531756</v>
      </c>
      <c r="I156" s="43">
        <v>0.005723050820630636</v>
      </c>
      <c r="J156" s="38" t="s">
        <v>238</v>
      </c>
      <c r="K156" s="36">
        <v>7</v>
      </c>
      <c r="L156" s="39">
        <v>14</v>
      </c>
      <c r="M156" s="30">
        <f>IF(B156="","",COUNTIF($D$3:D156,D156)-IF(D156="M",COUNTIF($Q$3:Q156,"M"))-IF(D156="F",COUNTIF($Q$3:Q156,"F")))</f>
        <v>29</v>
      </c>
      <c r="N156" s="2">
        <f t="shared" si="2"/>
        <v>154</v>
      </c>
    </row>
    <row r="157" spans="1:14" ht="15">
      <c r="A157" s="46">
        <v>155</v>
      </c>
      <c r="B157" s="34">
        <v>352</v>
      </c>
      <c r="C157" s="35" t="s">
        <v>221</v>
      </c>
      <c r="D157" s="36" t="s">
        <v>90</v>
      </c>
      <c r="E157" s="37" t="s">
        <v>38</v>
      </c>
      <c r="F157" s="36">
        <v>1954</v>
      </c>
      <c r="G157" s="47">
        <v>0.05248090277746087</v>
      </c>
      <c r="H157" s="48">
        <v>6.9866684310190665</v>
      </c>
      <c r="I157" s="43">
        <v>0.005963738951984189</v>
      </c>
      <c r="J157" s="38" t="s">
        <v>244</v>
      </c>
      <c r="K157" s="36">
        <v>1</v>
      </c>
      <c r="L157" s="39">
        <v>20</v>
      </c>
      <c r="M157" s="30">
        <f>IF(B157="","",COUNTIF($D$3:D157,D157)-IF(D157="M",COUNTIF($Q$3:Q157,"M"))-IF(D157="F",COUNTIF($Q$3:Q157,"F")))</f>
        <v>30</v>
      </c>
      <c r="N157" s="2">
        <f t="shared" si="2"/>
        <v>155</v>
      </c>
    </row>
    <row r="158" spans="1:14" ht="15">
      <c r="A158" s="46">
        <v>156</v>
      </c>
      <c r="B158" s="34">
        <v>369</v>
      </c>
      <c r="C158" s="35" t="s">
        <v>222</v>
      </c>
      <c r="D158" s="36" t="s">
        <v>35</v>
      </c>
      <c r="E158" s="37" t="s">
        <v>38</v>
      </c>
      <c r="F158" s="36">
        <v>1953</v>
      </c>
      <c r="G158" s="47">
        <v>0.05247685185185185</v>
      </c>
      <c r="H158" s="48">
        <v>6.987207763564182</v>
      </c>
      <c r="I158" s="43">
        <v>0.005963278619528619</v>
      </c>
      <c r="J158" s="38" t="s">
        <v>235</v>
      </c>
      <c r="K158" s="36">
        <v>10</v>
      </c>
      <c r="L158" s="39">
        <v>11</v>
      </c>
      <c r="M158" s="30">
        <f>IF(B158="","",COUNTIF($D$3:D158,D158)-IF(D158="M",COUNTIF($Q$3:Q158,"M"))-IF(D158="F",COUNTIF($Q$3:Q158,"F")))</f>
        <v>126</v>
      </c>
      <c r="N158" s="2">
        <f t="shared" si="2"/>
        <v>156</v>
      </c>
    </row>
    <row r="159" spans="1:14" ht="15">
      <c r="A159" s="46">
        <v>157</v>
      </c>
      <c r="B159" s="34">
        <v>496</v>
      </c>
      <c r="C159" s="35" t="s">
        <v>223</v>
      </c>
      <c r="D159" s="36" t="s">
        <v>35</v>
      </c>
      <c r="E159" s="37" t="s">
        <v>48</v>
      </c>
      <c r="F159" s="36">
        <v>1948</v>
      </c>
      <c r="G159" s="47">
        <v>0.05579108795791399</v>
      </c>
      <c r="H159" s="48">
        <v>6.5721368786222945</v>
      </c>
      <c r="I159" s="43">
        <v>0.006339896358853862</v>
      </c>
      <c r="J159" s="38" t="s">
        <v>239</v>
      </c>
      <c r="K159" s="36">
        <v>6</v>
      </c>
      <c r="L159" s="39">
        <v>15</v>
      </c>
      <c r="M159" s="30">
        <f>IF(B159="","",COUNTIF($D$3:D159,D159)-IF(D159="M",COUNTIF($Q$3:Q159,"M"))-IF(D159="F",COUNTIF($Q$3:Q159,"F")))</f>
        <v>127</v>
      </c>
      <c r="N159" s="2">
        <f t="shared" si="2"/>
        <v>157</v>
      </c>
    </row>
    <row r="160" spans="1:14" ht="15">
      <c r="A160" s="46">
        <v>158</v>
      </c>
      <c r="B160" s="34">
        <v>317</v>
      </c>
      <c r="C160" s="35" t="s">
        <v>224</v>
      </c>
      <c r="D160" s="36" t="s">
        <v>90</v>
      </c>
      <c r="E160" s="37" t="s">
        <v>53</v>
      </c>
      <c r="F160" s="36">
        <v>1984</v>
      </c>
      <c r="G160" s="47" t="s">
        <v>225</v>
      </c>
      <c r="H160" s="48" t="e">
        <v>#VALUE!</v>
      </c>
      <c r="I160" s="48"/>
      <c r="J160" s="38"/>
      <c r="K160" s="36"/>
      <c r="L160" s="39"/>
      <c r="M160" s="30">
        <f>IF(B160="","",COUNTIF($D$3:D160,D160)-IF(D160="M",COUNTIF($Q$3:Q160,"M"))-IF(D160="F",COUNTIF($Q$3:Q160,"F")))</f>
        <v>31</v>
      </c>
      <c r="N160" s="2">
        <f t="shared" si="2"/>
        <v>158</v>
      </c>
    </row>
    <row r="161" spans="7:14" ht="15">
      <c r="G161" s="45"/>
      <c r="H161" s="31"/>
      <c r="I161" s="44"/>
      <c r="K161" s="2"/>
      <c r="L161" s="2"/>
      <c r="M161" s="30">
        <f>IF(B161="","",COUNTIF($D$3:D161,D161)-IF(D161="M",COUNTIF($Q$3:Q161,"M"))-IF(D161="F",COUNTIF($Q$3:Q161,"F")))</f>
      </c>
      <c r="N161" s="2">
        <f>A161</f>
        <v>0</v>
      </c>
    </row>
    <row r="162" spans="7:14" ht="15">
      <c r="G162" s="45"/>
      <c r="H162" s="31"/>
      <c r="I162" s="44"/>
      <c r="K162" s="2"/>
      <c r="L162" s="2"/>
      <c r="M162" s="30">
        <f>IF(B162="","",COUNTIF($D$3:D162,D162)-IF(D162="M",COUNTIF($Q$3:Q162,"M"))-IF(D162="F",COUNTIF($Q$3:Q162,"F")))</f>
      </c>
      <c r="N162" s="2">
        <f>A162</f>
        <v>0</v>
      </c>
    </row>
    <row r="163" spans="7:14" ht="15">
      <c r="G163" s="45"/>
      <c r="H163" s="31"/>
      <c r="I163" s="44"/>
      <c r="K163" s="2"/>
      <c r="L163" s="2"/>
      <c r="M163" s="30">
        <f>IF(B163="","",COUNTIF($D$3:D163,D163)-IF(D163="M",COUNTIF($Q$3:Q163,"M"))-IF(D163="F",COUNTIF($Q$3:Q163,"F")))</f>
      </c>
      <c r="N163" s="2">
        <f aca="true" t="shared" si="3" ref="N163:N226">A163</f>
        <v>0</v>
      </c>
    </row>
    <row r="164" spans="7:14" ht="15">
      <c r="G164" s="45"/>
      <c r="H164" s="31"/>
      <c r="I164" s="44"/>
      <c r="K164" s="2"/>
      <c r="L164" s="2"/>
      <c r="M164" s="30">
        <f>IF(B164="","",COUNTIF($D$3:D164,D164)-IF(D164="M",COUNTIF($Q$3:Q164,"M"))-IF(D164="F",COUNTIF($Q$3:Q164,"F")))</f>
      </c>
      <c r="N164" s="2">
        <f t="shared" si="3"/>
        <v>0</v>
      </c>
    </row>
    <row r="165" spans="7:14" ht="15">
      <c r="G165" s="45"/>
      <c r="H165" s="31"/>
      <c r="I165" s="44"/>
      <c r="K165" s="2"/>
      <c r="L165" s="2"/>
      <c r="M165" s="30">
        <f>IF(B165="","",COUNTIF($D$3:D165,D165)-IF(D165="M",COUNTIF($Q$3:Q165,"M"))-IF(D165="F",COUNTIF($Q$3:Q165,"F")))</f>
      </c>
      <c r="N165" s="2">
        <f t="shared" si="3"/>
        <v>0</v>
      </c>
    </row>
    <row r="166" spans="7:14" ht="15">
      <c r="G166" s="45"/>
      <c r="H166" s="31"/>
      <c r="I166" s="44"/>
      <c r="K166" s="2"/>
      <c r="L166" s="2"/>
      <c r="M166" s="30">
        <f>IF(B166="","",COUNTIF($D$3:D166,D166)-IF(D166="M",COUNTIF($Q$3:Q166,"M"))-IF(D166="F",COUNTIF($Q$3:Q166,"F")))</f>
      </c>
      <c r="N166" s="2">
        <f t="shared" si="3"/>
        <v>0</v>
      </c>
    </row>
    <row r="167" spans="7:14" ht="15">
      <c r="G167" s="45"/>
      <c r="H167" s="31"/>
      <c r="I167" s="44"/>
      <c r="K167" s="2"/>
      <c r="L167" s="2"/>
      <c r="M167" s="30">
        <f>IF(B167="","",COUNTIF($D$3:D167,D167)-IF(D167="M",COUNTIF($Q$3:Q167,"M"))-IF(D167="F",COUNTIF($Q$3:Q167,"F")))</f>
      </c>
      <c r="N167" s="2">
        <f t="shared" si="3"/>
        <v>0</v>
      </c>
    </row>
    <row r="168" spans="7:14" ht="15">
      <c r="G168" s="45"/>
      <c r="H168" s="31"/>
      <c r="I168" s="44"/>
      <c r="K168" s="2"/>
      <c r="L168" s="2"/>
      <c r="M168" s="30">
        <f>IF(B168="","",COUNTIF($D$3:D168,D168)-IF(D168="M",COUNTIF($Q$3:Q168,"M"))-IF(D168="F",COUNTIF($Q$3:Q168,"F")))</f>
      </c>
      <c r="N168" s="2">
        <f t="shared" si="3"/>
        <v>0</v>
      </c>
    </row>
    <row r="169" spans="7:14" ht="15">
      <c r="G169" s="45"/>
      <c r="H169" s="31"/>
      <c r="I169" s="44"/>
      <c r="K169" s="2"/>
      <c r="L169" s="2"/>
      <c r="M169" s="30">
        <f>IF(B169="","",COUNTIF($D$3:D169,D169)-IF(D169="M",COUNTIF($Q$3:Q169,"M"))-IF(D169="F",COUNTIF($Q$3:Q169,"F")))</f>
      </c>
      <c r="N169" s="2">
        <f t="shared" si="3"/>
        <v>0</v>
      </c>
    </row>
    <row r="170" spans="7:14" ht="15">
      <c r="G170" s="45"/>
      <c r="H170" s="31"/>
      <c r="I170" s="44"/>
      <c r="K170" s="2"/>
      <c r="L170" s="2"/>
      <c r="M170" s="30">
        <f>IF(B170="","",COUNTIF($D$3:D170,D170)-IF(D170="M",COUNTIF($Q$3:Q170,"M"))-IF(D170="F",COUNTIF($Q$3:Q170,"F")))</f>
      </c>
      <c r="N170" s="2">
        <f t="shared" si="3"/>
        <v>0</v>
      </c>
    </row>
    <row r="171" spans="7:14" ht="15">
      <c r="G171" s="45"/>
      <c r="H171" s="31"/>
      <c r="I171" s="44"/>
      <c r="K171" s="2"/>
      <c r="L171" s="2"/>
      <c r="M171" s="30">
        <f>IF(B171="","",COUNTIF($D$3:D171,D171)-IF(D171="M",COUNTIF($Q$3:Q171,"M"))-IF(D171="F",COUNTIF($Q$3:Q171,"F")))</f>
      </c>
      <c r="N171" s="2">
        <f t="shared" si="3"/>
        <v>0</v>
      </c>
    </row>
    <row r="172" spans="7:14" ht="15">
      <c r="G172" s="45"/>
      <c r="H172" s="31"/>
      <c r="I172" s="44"/>
      <c r="K172" s="2"/>
      <c r="L172" s="2"/>
      <c r="M172" s="30">
        <f>IF(B172="","",COUNTIF($D$3:D172,D172)-IF(D172="M",COUNTIF($Q$3:Q172,"M"))-IF(D172="F",COUNTIF($Q$3:Q172,"F")))</f>
      </c>
      <c r="N172" s="2">
        <f t="shared" si="3"/>
        <v>0</v>
      </c>
    </row>
    <row r="173" spans="7:14" ht="15">
      <c r="G173" s="45"/>
      <c r="H173" s="31"/>
      <c r="I173" s="44"/>
      <c r="K173" s="2"/>
      <c r="L173" s="2"/>
      <c r="M173" s="30">
        <f>IF(B173="","",COUNTIF($D$3:D173,D173)-IF(D173="M",COUNTIF($Q$3:Q173,"M"))-IF(D173="F",COUNTIF($Q$3:Q173,"F")))</f>
      </c>
      <c r="N173" s="2">
        <f t="shared" si="3"/>
        <v>0</v>
      </c>
    </row>
    <row r="174" spans="7:14" ht="15">
      <c r="G174" s="45"/>
      <c r="H174" s="31"/>
      <c r="I174" s="44"/>
      <c r="K174" s="2"/>
      <c r="L174" s="2"/>
      <c r="M174" s="30">
        <f>IF(B174="","",COUNTIF($D$3:D174,D174)-IF(D174="M",COUNTIF($Q$3:Q174,"M"))-IF(D174="F",COUNTIF($Q$3:Q174,"F")))</f>
      </c>
      <c r="N174" s="2">
        <f t="shared" si="3"/>
        <v>0</v>
      </c>
    </row>
    <row r="175" spans="7:14" ht="15">
      <c r="G175" s="45"/>
      <c r="H175" s="31"/>
      <c r="I175" s="44"/>
      <c r="K175" s="2"/>
      <c r="L175" s="2"/>
      <c r="M175" s="30">
        <f>IF(B175="","",COUNTIF($D$3:D175,D175)-IF(D175="M",COUNTIF($Q$3:Q175,"M"))-IF(D175="F",COUNTIF($Q$3:Q175,"F")))</f>
      </c>
      <c r="N175" s="2">
        <f t="shared" si="3"/>
        <v>0</v>
      </c>
    </row>
    <row r="176" spans="7:14" ht="15">
      <c r="G176" s="45"/>
      <c r="H176" s="31"/>
      <c r="I176" s="44"/>
      <c r="K176" s="2"/>
      <c r="L176" s="2"/>
      <c r="M176" s="30">
        <f>IF(B176="","",COUNTIF($D$3:D176,D176)-IF(D176="M",COUNTIF($Q$3:Q176,"M"))-IF(D176="F",COUNTIF($Q$3:Q176,"F")))</f>
      </c>
      <c r="N176" s="2">
        <f t="shared" si="3"/>
        <v>0</v>
      </c>
    </row>
    <row r="177" spans="7:14" ht="15">
      <c r="G177" s="45"/>
      <c r="H177" s="31"/>
      <c r="I177" s="44"/>
      <c r="K177" s="2"/>
      <c r="L177" s="2"/>
      <c r="M177" s="30">
        <f>IF(B177="","",COUNTIF($D$3:D177,D177)-IF(D177="M",COUNTIF($Q$3:Q177,"M"))-IF(D177="F",COUNTIF($Q$3:Q177,"F")))</f>
      </c>
      <c r="N177" s="2">
        <f t="shared" si="3"/>
        <v>0</v>
      </c>
    </row>
    <row r="178" spans="7:14" ht="15">
      <c r="G178" s="45"/>
      <c r="H178" s="31"/>
      <c r="I178" s="44"/>
      <c r="K178" s="2"/>
      <c r="L178" s="2"/>
      <c r="M178" s="30">
        <f>IF(B178="","",COUNTIF($D$3:D178,D178)-IF(D178="M",COUNTIF($Q$3:Q178,"M"))-IF(D178="F",COUNTIF($Q$3:Q178,"F")))</f>
      </c>
      <c r="N178" s="2">
        <f t="shared" si="3"/>
        <v>0</v>
      </c>
    </row>
    <row r="179" spans="7:14" ht="15">
      <c r="G179" s="45"/>
      <c r="H179" s="31"/>
      <c r="I179" s="44"/>
      <c r="K179" s="2"/>
      <c r="L179" s="2"/>
      <c r="M179" s="30">
        <f>IF(B179="","",COUNTIF($D$3:D179,D179)-IF(D179="M",COUNTIF($Q$3:Q179,"M"))-IF(D179="F",COUNTIF($Q$3:Q179,"F")))</f>
      </c>
      <c r="N179" s="2">
        <f t="shared" si="3"/>
        <v>0</v>
      </c>
    </row>
    <row r="180" spans="7:14" ht="15">
      <c r="G180" s="45"/>
      <c r="H180" s="31"/>
      <c r="I180" s="44"/>
      <c r="K180" s="2"/>
      <c r="L180" s="2"/>
      <c r="M180" s="30">
        <f>IF(B180="","",COUNTIF($D$3:D180,D180)-IF(D180="M",COUNTIF($Q$3:Q180,"M"))-IF(D180="F",COUNTIF($Q$3:Q180,"F")))</f>
      </c>
      <c r="N180" s="2">
        <f t="shared" si="3"/>
        <v>0</v>
      </c>
    </row>
    <row r="181" spans="7:14" ht="15">
      <c r="G181" s="45"/>
      <c r="H181" s="31"/>
      <c r="I181" s="44"/>
      <c r="K181" s="2"/>
      <c r="L181" s="2"/>
      <c r="M181" s="30">
        <f>IF(B181="","",COUNTIF($D$3:D181,D181)-IF(D181="M",COUNTIF($Q$3:Q181,"M"))-IF(D181="F",COUNTIF($Q$3:Q181,"F")))</f>
      </c>
      <c r="N181" s="2">
        <f t="shared" si="3"/>
        <v>0</v>
      </c>
    </row>
    <row r="182" spans="7:14" ht="15">
      <c r="G182" s="45"/>
      <c r="H182" s="31"/>
      <c r="I182" s="44"/>
      <c r="K182" s="2"/>
      <c r="L182" s="2"/>
      <c r="M182" s="30">
        <f>IF(B182="","",COUNTIF($D$3:D182,D182)-IF(D182="M",COUNTIF($Q$3:Q182,"M"))-IF(D182="F",COUNTIF($Q$3:Q182,"F")))</f>
      </c>
      <c r="N182" s="2">
        <f t="shared" si="3"/>
        <v>0</v>
      </c>
    </row>
    <row r="183" spans="7:14" ht="15">
      <c r="G183" s="45"/>
      <c r="H183" s="31"/>
      <c r="I183" s="44"/>
      <c r="K183" s="2"/>
      <c r="L183" s="2"/>
      <c r="M183" s="30">
        <f>IF(B183="","",COUNTIF($D$3:D183,D183)-IF(D183="M",COUNTIF($Q$3:Q183,"M"))-IF(D183="F",COUNTIF($Q$3:Q183,"F")))</f>
      </c>
      <c r="N183" s="2">
        <f t="shared" si="3"/>
        <v>0</v>
      </c>
    </row>
    <row r="184" spans="7:14" ht="15">
      <c r="G184" s="45"/>
      <c r="H184" s="31"/>
      <c r="I184" s="44"/>
      <c r="K184" s="2"/>
      <c r="L184" s="2"/>
      <c r="M184" s="30">
        <f>IF(B184="","",COUNTIF($D$3:D184,D184)-IF(D184="M",COUNTIF($Q$3:Q184,"M"))-IF(D184="F",COUNTIF($Q$3:Q184,"F")))</f>
      </c>
      <c r="N184" s="2">
        <f t="shared" si="3"/>
        <v>0</v>
      </c>
    </row>
    <row r="185" spans="7:14" ht="15">
      <c r="G185" s="45"/>
      <c r="H185" s="31"/>
      <c r="I185" s="44"/>
      <c r="K185" s="2"/>
      <c r="L185" s="2"/>
      <c r="M185" s="30">
        <f>IF(B185="","",COUNTIF($D$3:D185,D185)-IF(D185="M",COUNTIF($Q$3:Q185,"M"))-IF(D185="F",COUNTIF($Q$3:Q185,"F")))</f>
      </c>
      <c r="N185" s="2">
        <f t="shared" si="3"/>
        <v>0</v>
      </c>
    </row>
    <row r="186" spans="7:14" ht="15">
      <c r="G186" s="45"/>
      <c r="H186" s="31"/>
      <c r="I186" s="44"/>
      <c r="K186" s="2"/>
      <c r="L186" s="2"/>
      <c r="M186" s="30">
        <f>IF(B186="","",COUNTIF($D$3:D186,D186)-IF(D186="M",COUNTIF($Q$3:Q186,"M"))-IF(D186="F",COUNTIF($Q$3:Q186,"F")))</f>
      </c>
      <c r="N186" s="2">
        <f t="shared" si="3"/>
        <v>0</v>
      </c>
    </row>
    <row r="187" spans="7:14" ht="15">
      <c r="G187" s="45"/>
      <c r="H187" s="31"/>
      <c r="I187" s="44"/>
      <c r="K187" s="2"/>
      <c r="L187" s="2"/>
      <c r="M187" s="30">
        <f>IF(B187="","",COUNTIF($D$3:D187,D187)-IF(D187="M",COUNTIF($Q$3:Q187,"M"))-IF(D187="F",COUNTIF($Q$3:Q187,"F")))</f>
      </c>
      <c r="N187" s="2">
        <f t="shared" si="3"/>
        <v>0</v>
      </c>
    </row>
    <row r="188" spans="7:14" ht="15">
      <c r="G188" s="45"/>
      <c r="H188" s="31"/>
      <c r="I188" s="44"/>
      <c r="K188" s="2"/>
      <c r="L188" s="2"/>
      <c r="M188" s="30">
        <f>IF(B188="","",COUNTIF($D$3:D188,D188)-IF(D188="M",COUNTIF($Q$3:Q188,"M"))-IF(D188="F",COUNTIF($Q$3:Q188,"F")))</f>
      </c>
      <c r="N188" s="2">
        <f t="shared" si="3"/>
        <v>0</v>
      </c>
    </row>
    <row r="189" spans="7:14" ht="15">
      <c r="G189" s="45"/>
      <c r="H189" s="31"/>
      <c r="I189" s="44"/>
      <c r="K189" s="2"/>
      <c r="L189" s="2"/>
      <c r="M189" s="30">
        <f>IF(B189="","",COUNTIF($D$3:D189,D189)-IF(D189="M",COUNTIF($Q$3:Q189,"M"))-IF(D189="F",COUNTIF($Q$3:Q189,"F")))</f>
      </c>
      <c r="N189" s="2">
        <f t="shared" si="3"/>
        <v>0</v>
      </c>
    </row>
    <row r="190" spans="7:14" ht="15">
      <c r="G190" s="45"/>
      <c r="H190" s="31"/>
      <c r="I190" s="44"/>
      <c r="K190" s="2"/>
      <c r="L190" s="2"/>
      <c r="M190" s="30">
        <f>IF(B190="","",COUNTIF($D$3:D190,D190)-IF(D190="M",COUNTIF($Q$3:Q190,"M"))-IF(D190="F",COUNTIF($Q$3:Q190,"F")))</f>
      </c>
      <c r="N190" s="2">
        <f t="shared" si="3"/>
        <v>0</v>
      </c>
    </row>
    <row r="191" spans="7:14" ht="15">
      <c r="G191" s="45"/>
      <c r="H191" s="31"/>
      <c r="I191" s="44"/>
      <c r="K191" s="2"/>
      <c r="L191" s="2"/>
      <c r="M191" s="30">
        <f>IF(B191="","",COUNTIF($D$3:D191,D191)-IF(D191="M",COUNTIF($Q$3:Q191,"M"))-IF(D191="F",COUNTIF($Q$3:Q191,"F")))</f>
      </c>
      <c r="N191" s="2">
        <f t="shared" si="3"/>
        <v>0</v>
      </c>
    </row>
    <row r="192" spans="7:14" ht="15">
      <c r="G192" s="45"/>
      <c r="H192" s="31"/>
      <c r="I192" s="44"/>
      <c r="K192" s="2"/>
      <c r="L192" s="2"/>
      <c r="M192" s="30">
        <f>IF(B192="","",COUNTIF($D$3:D192,D192)-IF(D192="M",COUNTIF($Q$3:Q192,"M"))-IF(D192="F",COUNTIF($Q$3:Q192,"F")))</f>
      </c>
      <c r="N192" s="2">
        <f t="shared" si="3"/>
        <v>0</v>
      </c>
    </row>
    <row r="193" spans="7:14" ht="15">
      <c r="G193" s="45"/>
      <c r="H193" s="31"/>
      <c r="I193" s="44"/>
      <c r="K193" s="2"/>
      <c r="L193" s="2"/>
      <c r="M193" s="30">
        <f>IF(B193="","",COUNTIF($D$3:D193,D193)-IF(D193="M",COUNTIF($Q$3:Q193,"M"))-IF(D193="F",COUNTIF($Q$3:Q193,"F")))</f>
      </c>
      <c r="N193" s="2">
        <f t="shared" si="3"/>
        <v>0</v>
      </c>
    </row>
    <row r="194" spans="7:14" ht="15">
      <c r="G194" s="45"/>
      <c r="H194" s="31"/>
      <c r="I194" s="44"/>
      <c r="K194" s="2"/>
      <c r="L194" s="2"/>
      <c r="M194" s="30">
        <f>IF(B194="","",COUNTIF($D$3:D194,D194)-IF(D194="M",COUNTIF($Q$3:Q194,"M"))-IF(D194="F",COUNTIF($Q$3:Q194,"F")))</f>
      </c>
      <c r="N194" s="2">
        <f t="shared" si="3"/>
        <v>0</v>
      </c>
    </row>
    <row r="195" spans="7:14" ht="15">
      <c r="G195" s="45"/>
      <c r="H195" s="31"/>
      <c r="I195" s="44"/>
      <c r="K195" s="2"/>
      <c r="L195" s="2"/>
      <c r="M195" s="30">
        <f>IF(B195="","",COUNTIF($D$3:D195,D195)-IF(D195="M",COUNTIF($Q$3:Q195,"M"))-IF(D195="F",COUNTIF($Q$3:Q195,"F")))</f>
      </c>
      <c r="N195" s="2">
        <f t="shared" si="3"/>
        <v>0</v>
      </c>
    </row>
    <row r="196" spans="7:14" ht="15">
      <c r="G196" s="45"/>
      <c r="H196" s="31"/>
      <c r="I196" s="44"/>
      <c r="K196" s="2"/>
      <c r="L196" s="2"/>
      <c r="M196" s="30">
        <f>IF(B196="","",COUNTIF($D$3:D196,D196)-IF(D196="M",COUNTIF($Q$3:Q196,"M"))-IF(D196="F",COUNTIF($Q$3:Q196,"F")))</f>
      </c>
      <c r="N196" s="2">
        <f t="shared" si="3"/>
        <v>0</v>
      </c>
    </row>
    <row r="197" spans="7:14" ht="15">
      <c r="G197" s="45"/>
      <c r="H197" s="31"/>
      <c r="I197" s="44"/>
      <c r="K197" s="2"/>
      <c r="L197" s="2"/>
      <c r="M197" s="30">
        <f>IF(B197="","",COUNTIF($D$3:D197,D197)-IF(D197="M",COUNTIF($Q$3:Q197,"M"))-IF(D197="F",COUNTIF($Q$3:Q197,"F")))</f>
      </c>
      <c r="N197" s="2">
        <f t="shared" si="3"/>
        <v>0</v>
      </c>
    </row>
    <row r="198" spans="7:14" ht="15">
      <c r="G198" s="45"/>
      <c r="H198" s="31"/>
      <c r="I198" s="44"/>
      <c r="K198" s="2"/>
      <c r="L198" s="2"/>
      <c r="M198" s="30">
        <f>IF(B198="","",COUNTIF($D$3:D198,D198)-IF(D198="M",COUNTIF($Q$3:Q198,"M"))-IF(D198="F",COUNTIF($Q$3:Q198,"F")))</f>
      </c>
      <c r="N198" s="2">
        <f t="shared" si="3"/>
        <v>0</v>
      </c>
    </row>
    <row r="199" spans="7:14" ht="15">
      <c r="G199" s="45"/>
      <c r="H199" s="31"/>
      <c r="I199" s="44"/>
      <c r="K199" s="2"/>
      <c r="L199" s="2"/>
      <c r="M199" s="30">
        <f>IF(B199="","",COUNTIF($D$3:D199,D199)-IF(D199="M",COUNTIF($Q$3:Q199,"M"))-IF(D199="F",COUNTIF($Q$3:Q199,"F")))</f>
      </c>
      <c r="N199" s="2">
        <f t="shared" si="3"/>
        <v>0</v>
      </c>
    </row>
    <row r="200" spans="7:14" ht="15">
      <c r="G200" s="45"/>
      <c r="H200" s="31"/>
      <c r="I200" s="44"/>
      <c r="K200" s="2"/>
      <c r="L200" s="2"/>
      <c r="M200" s="30">
        <f>IF(B200="","",COUNTIF($D$3:D200,D200)-IF(D200="M",COUNTIF($Q$3:Q200,"M"))-IF(D200="F",COUNTIF($Q$3:Q200,"F")))</f>
      </c>
      <c r="N200" s="2">
        <f t="shared" si="3"/>
        <v>0</v>
      </c>
    </row>
    <row r="201" spans="7:14" ht="15">
      <c r="G201" s="45"/>
      <c r="H201" s="31"/>
      <c r="I201" s="44"/>
      <c r="K201" s="2"/>
      <c r="L201" s="2"/>
      <c r="M201" s="30">
        <f>IF(B201="","",COUNTIF($D$3:D201,D201)-IF(D201="M",COUNTIF($Q$3:Q201,"M"))-IF(D201="F",COUNTIF($Q$3:Q201,"F")))</f>
      </c>
      <c r="N201" s="2">
        <f t="shared" si="3"/>
        <v>0</v>
      </c>
    </row>
    <row r="202" spans="7:14" ht="15">
      <c r="G202" s="45"/>
      <c r="H202" s="31"/>
      <c r="I202" s="44"/>
      <c r="K202" s="2"/>
      <c r="L202" s="2"/>
      <c r="M202" s="30">
        <f>IF(B202="","",COUNTIF($D$3:D202,D202)-IF(D202="M",COUNTIF($Q$3:Q202,"M"))-IF(D202="F",COUNTIF($Q$3:Q202,"F")))</f>
      </c>
      <c r="N202" s="2">
        <f t="shared" si="3"/>
        <v>0</v>
      </c>
    </row>
    <row r="203" spans="7:14" ht="15">
      <c r="G203" s="45"/>
      <c r="H203" s="31"/>
      <c r="I203" s="44"/>
      <c r="K203" s="2"/>
      <c r="L203" s="2"/>
      <c r="M203" s="30">
        <f>IF(B203="","",COUNTIF($D$3:D203,D203)-IF(D203="M",COUNTIF($Q$3:Q203,"M"))-IF(D203="F",COUNTIF($Q$3:Q203,"F")))</f>
      </c>
      <c r="N203" s="2">
        <f t="shared" si="3"/>
        <v>0</v>
      </c>
    </row>
    <row r="204" spans="7:14" ht="15">
      <c r="G204" s="45"/>
      <c r="H204" s="31"/>
      <c r="I204" s="44"/>
      <c r="K204" s="2"/>
      <c r="L204" s="2"/>
      <c r="M204" s="30">
        <f>IF(B204="","",COUNTIF($D$3:D204,D204)-IF(D204="M",COUNTIF($Q$3:Q204,"M"))-IF(D204="F",COUNTIF($Q$3:Q204,"F")))</f>
      </c>
      <c r="N204" s="2">
        <f t="shared" si="3"/>
        <v>0</v>
      </c>
    </row>
    <row r="205" spans="7:14" ht="15">
      <c r="G205" s="45"/>
      <c r="H205" s="31"/>
      <c r="I205" s="44"/>
      <c r="K205" s="2"/>
      <c r="L205" s="2"/>
      <c r="M205" s="30">
        <f>IF(B205="","",COUNTIF($D$3:D205,D205)-IF(D205="M",COUNTIF($Q$3:Q205,"M"))-IF(D205="F",COUNTIF($Q$3:Q205,"F")))</f>
      </c>
      <c r="N205" s="2">
        <f t="shared" si="3"/>
        <v>0</v>
      </c>
    </row>
    <row r="206" spans="7:14" ht="15">
      <c r="G206" s="45"/>
      <c r="H206" s="31"/>
      <c r="I206" s="44"/>
      <c r="K206" s="2"/>
      <c r="L206" s="2"/>
      <c r="M206" s="30">
        <f>IF(B206="","",COUNTIF($D$3:D206,D206)-IF(D206="M",COUNTIF($Q$3:Q206,"M"))-IF(D206="F",COUNTIF($Q$3:Q206,"F")))</f>
      </c>
      <c r="N206" s="2">
        <f t="shared" si="3"/>
        <v>0</v>
      </c>
    </row>
    <row r="207" spans="7:14" ht="15">
      <c r="G207" s="45"/>
      <c r="H207" s="31"/>
      <c r="I207" s="44"/>
      <c r="K207" s="2"/>
      <c r="L207" s="2"/>
      <c r="M207" s="30">
        <f>IF(B207="","",COUNTIF($D$3:D207,D207)-IF(D207="M",COUNTIF($Q$3:Q207,"M"))-IF(D207="F",COUNTIF($Q$3:Q207,"F")))</f>
      </c>
      <c r="N207" s="2">
        <f t="shared" si="3"/>
        <v>0</v>
      </c>
    </row>
    <row r="208" spans="7:14" ht="15">
      <c r="G208" s="45"/>
      <c r="H208" s="31"/>
      <c r="I208" s="44"/>
      <c r="K208" s="2"/>
      <c r="L208" s="2"/>
      <c r="M208" s="30">
        <f>IF(B208="","",COUNTIF($D$3:D208,D208)-IF(D208="M",COUNTIF($Q$3:Q208,"M"))-IF(D208="F",COUNTIF($Q$3:Q208,"F")))</f>
      </c>
      <c r="N208" s="2">
        <f t="shared" si="3"/>
        <v>0</v>
      </c>
    </row>
    <row r="209" spans="7:14" ht="15">
      <c r="G209" s="45"/>
      <c r="H209" s="31"/>
      <c r="I209" s="44"/>
      <c r="K209" s="2"/>
      <c r="L209" s="2"/>
      <c r="M209" s="30">
        <f>IF(B209="","",COUNTIF($D$3:D209,D209)-IF(D209="M",COUNTIF($Q$3:Q209,"M"))-IF(D209="F",COUNTIF($Q$3:Q209,"F")))</f>
      </c>
      <c r="N209" s="2">
        <f t="shared" si="3"/>
        <v>0</v>
      </c>
    </row>
    <row r="210" spans="7:14" ht="15">
      <c r="G210" s="45"/>
      <c r="H210" s="31"/>
      <c r="I210" s="44"/>
      <c r="K210" s="2"/>
      <c r="L210" s="2"/>
      <c r="M210" s="30">
        <f>IF(B210="","",COUNTIF($D$3:D210,D210)-IF(D210="M",COUNTIF($Q$3:Q210,"M"))-IF(D210="F",COUNTIF($Q$3:Q210,"F")))</f>
      </c>
      <c r="N210" s="2">
        <f t="shared" si="3"/>
        <v>0</v>
      </c>
    </row>
    <row r="211" spans="7:14" ht="15">
      <c r="G211" s="45"/>
      <c r="H211" s="31"/>
      <c r="I211" s="44"/>
      <c r="K211" s="2"/>
      <c r="L211" s="2"/>
      <c r="M211" s="30">
        <f>IF(B211="","",COUNTIF($D$3:D211,D211)-IF(D211="M",COUNTIF($Q$3:Q211,"M"))-IF(D211="F",COUNTIF($Q$3:Q211,"F")))</f>
      </c>
      <c r="N211" s="2">
        <f t="shared" si="3"/>
        <v>0</v>
      </c>
    </row>
    <row r="212" spans="7:14" ht="15">
      <c r="G212" s="45"/>
      <c r="H212" s="31"/>
      <c r="I212" s="44"/>
      <c r="K212" s="2"/>
      <c r="L212" s="2"/>
      <c r="M212" s="30">
        <f>IF(B212="","",COUNTIF($D$3:D212,D212)-IF(D212="M",COUNTIF($Q$3:Q212,"M"))-IF(D212="F",COUNTIF($Q$3:Q212,"F")))</f>
      </c>
      <c r="N212" s="2">
        <f t="shared" si="3"/>
        <v>0</v>
      </c>
    </row>
    <row r="213" spans="7:14" ht="15">
      <c r="G213" s="45"/>
      <c r="H213" s="31"/>
      <c r="I213" s="44"/>
      <c r="K213" s="2"/>
      <c r="L213" s="2"/>
      <c r="M213" s="30">
        <f>IF(B213="","",COUNTIF($D$3:D213,D213)-IF(D213="M",COUNTIF($Q$3:Q213,"M"))-IF(D213="F",COUNTIF($Q$3:Q213,"F")))</f>
      </c>
      <c r="N213" s="2">
        <f t="shared" si="3"/>
        <v>0</v>
      </c>
    </row>
    <row r="214" spans="7:14" ht="15">
      <c r="G214" s="45"/>
      <c r="H214" s="31"/>
      <c r="I214" s="44"/>
      <c r="K214" s="2"/>
      <c r="L214" s="2"/>
      <c r="M214" s="30">
        <f>IF(B214="","",COUNTIF($D$3:D214,D214)-IF(D214="M",COUNTIF($Q$3:Q214,"M"))-IF(D214="F",COUNTIF($Q$3:Q214,"F")))</f>
      </c>
      <c r="N214" s="2">
        <f t="shared" si="3"/>
        <v>0</v>
      </c>
    </row>
    <row r="215" spans="7:14" ht="15">
      <c r="G215" s="45"/>
      <c r="H215" s="31"/>
      <c r="I215" s="44"/>
      <c r="K215" s="2"/>
      <c r="L215" s="2"/>
      <c r="M215" s="30">
        <f>IF(B215="","",COUNTIF($D$3:D215,D215)-IF(D215="M",COUNTIF($Q$3:Q215,"M"))-IF(D215="F",COUNTIF($Q$3:Q215,"F")))</f>
      </c>
      <c r="N215" s="2">
        <f t="shared" si="3"/>
        <v>0</v>
      </c>
    </row>
    <row r="216" spans="7:14" ht="15">
      <c r="G216" s="45"/>
      <c r="H216" s="31"/>
      <c r="I216" s="44"/>
      <c r="K216" s="2"/>
      <c r="L216" s="2"/>
      <c r="M216" s="30">
        <f>IF(B216="","",COUNTIF($D$3:D216,D216)-IF(D216="M",COUNTIF($Q$3:Q216,"M"))-IF(D216="F",COUNTIF($Q$3:Q216,"F")))</f>
      </c>
      <c r="N216" s="2">
        <f t="shared" si="3"/>
        <v>0</v>
      </c>
    </row>
    <row r="217" spans="7:14" ht="15">
      <c r="G217" s="45"/>
      <c r="H217" s="31"/>
      <c r="I217" s="44"/>
      <c r="K217" s="2"/>
      <c r="L217" s="2"/>
      <c r="M217" s="30">
        <f>IF(B217="","",COUNTIF($D$3:D217,D217)-IF(D217="M",COUNTIF($Q$3:Q217,"M"))-IF(D217="F",COUNTIF($Q$3:Q217,"F")))</f>
      </c>
      <c r="N217" s="2">
        <f t="shared" si="3"/>
        <v>0</v>
      </c>
    </row>
    <row r="218" spans="7:14" ht="15">
      <c r="G218" s="45"/>
      <c r="H218" s="31"/>
      <c r="I218" s="44"/>
      <c r="K218" s="2"/>
      <c r="L218" s="2"/>
      <c r="M218" s="30">
        <f>IF(B218="","",COUNTIF($D$3:D218,D218)-IF(D218="M",COUNTIF($Q$3:Q218,"M"))-IF(D218="F",COUNTIF($Q$3:Q218,"F")))</f>
      </c>
      <c r="N218" s="2">
        <f t="shared" si="3"/>
        <v>0</v>
      </c>
    </row>
    <row r="219" spans="7:14" ht="15">
      <c r="G219" s="45"/>
      <c r="H219" s="31"/>
      <c r="I219" s="44"/>
      <c r="K219" s="2"/>
      <c r="L219" s="2"/>
      <c r="M219" s="30">
        <f>IF(B219="","",COUNTIF($D$3:D219,D219)-IF(D219="M",COUNTIF($Q$3:Q219,"M"))-IF(D219="F",COUNTIF($Q$3:Q219,"F")))</f>
      </c>
      <c r="N219" s="2">
        <f t="shared" si="3"/>
        <v>0</v>
      </c>
    </row>
    <row r="220" spans="7:14" ht="15">
      <c r="G220" s="45"/>
      <c r="H220" s="31"/>
      <c r="I220" s="44"/>
      <c r="K220" s="2"/>
      <c r="L220" s="2"/>
      <c r="M220" s="30">
        <f>IF(B220="","",COUNTIF($D$3:D220,D220)-IF(D220="M",COUNTIF($Q$3:Q220,"M"))-IF(D220="F",COUNTIF($Q$3:Q220,"F")))</f>
      </c>
      <c r="N220" s="2">
        <f t="shared" si="3"/>
        <v>0</v>
      </c>
    </row>
    <row r="221" spans="7:14" ht="15">
      <c r="G221" s="45"/>
      <c r="H221" s="31"/>
      <c r="I221" s="44"/>
      <c r="K221" s="2"/>
      <c r="L221" s="2"/>
      <c r="M221" s="30">
        <f>IF(B221="","",COUNTIF($D$3:D221,D221)-IF(D221="M",COUNTIF($Q$3:Q221,"M"))-IF(D221="F",COUNTIF($Q$3:Q221,"F")))</f>
      </c>
      <c r="N221" s="2">
        <f t="shared" si="3"/>
        <v>0</v>
      </c>
    </row>
    <row r="222" spans="7:14" ht="15">
      <c r="G222" s="45"/>
      <c r="H222" s="31"/>
      <c r="I222" s="44"/>
      <c r="K222" s="2"/>
      <c r="L222" s="2"/>
      <c r="M222" s="30">
        <f>IF(B222="","",COUNTIF($D$3:D222,D222)-IF(D222="M",COUNTIF($Q$3:Q222,"M"))-IF(D222="F",COUNTIF($Q$3:Q222,"F")))</f>
      </c>
      <c r="N222" s="2">
        <f t="shared" si="3"/>
        <v>0</v>
      </c>
    </row>
    <row r="223" spans="7:14" ht="15">
      <c r="G223" s="45"/>
      <c r="H223" s="31"/>
      <c r="I223" s="44"/>
      <c r="K223" s="2"/>
      <c r="L223" s="2"/>
      <c r="M223" s="30">
        <f>IF(B223="","",COUNTIF($D$3:D223,D223)-IF(D223="M",COUNTIF($Q$3:Q223,"M"))-IF(D223="F",COUNTIF($Q$3:Q223,"F")))</f>
      </c>
      <c r="N223" s="2">
        <f t="shared" si="3"/>
        <v>0</v>
      </c>
    </row>
    <row r="224" spans="7:14" ht="15">
      <c r="G224" s="45"/>
      <c r="H224" s="31"/>
      <c r="I224" s="44"/>
      <c r="K224" s="2"/>
      <c r="L224" s="2"/>
      <c r="M224" s="30">
        <f>IF(B224="","",COUNTIF($D$3:D224,D224)-IF(D224="M",COUNTIF($Q$3:Q224,"M"))-IF(D224="F",COUNTIF($Q$3:Q224,"F")))</f>
      </c>
      <c r="N224" s="2">
        <f t="shared" si="3"/>
        <v>0</v>
      </c>
    </row>
    <row r="225" spans="7:14" ht="15">
      <c r="G225" s="45"/>
      <c r="H225" s="31"/>
      <c r="I225" s="44"/>
      <c r="K225" s="2"/>
      <c r="L225" s="2"/>
      <c r="M225" s="30">
        <f>IF(B225="","",COUNTIF($D$3:D225,D225)-IF(D225="M",COUNTIF($Q$3:Q225,"M"))-IF(D225="F",COUNTIF($Q$3:Q225,"F")))</f>
      </c>
      <c r="N225" s="2">
        <f t="shared" si="3"/>
        <v>0</v>
      </c>
    </row>
    <row r="226" spans="7:14" ht="15">
      <c r="G226" s="45"/>
      <c r="H226" s="31"/>
      <c r="I226" s="44"/>
      <c r="K226" s="2"/>
      <c r="L226" s="2"/>
      <c r="M226" s="30">
        <f>IF(B226="","",COUNTIF($D$3:D226,D226)-IF(D226="M",COUNTIF($Q$3:Q226,"M"))-IF(D226="F",COUNTIF($Q$3:Q226,"F")))</f>
      </c>
      <c r="N226" s="2">
        <f t="shared" si="3"/>
        <v>0</v>
      </c>
    </row>
    <row r="227" spans="7:14" ht="15">
      <c r="G227" s="45"/>
      <c r="H227" s="31"/>
      <c r="I227" s="44"/>
      <c r="K227" s="2"/>
      <c r="L227" s="2"/>
      <c r="M227" s="30">
        <f>IF(B227="","",COUNTIF($D$3:D227,D227)-IF(D227="M",COUNTIF($Q$3:Q227,"M"))-IF(D227="F",COUNTIF($Q$3:Q227,"F")))</f>
      </c>
      <c r="N227" s="2">
        <f aca="true" t="shared" si="4" ref="N227:N290">A227</f>
        <v>0</v>
      </c>
    </row>
    <row r="228" spans="7:14" ht="15">
      <c r="G228" s="45"/>
      <c r="H228" s="31"/>
      <c r="I228" s="44"/>
      <c r="K228" s="2"/>
      <c r="L228" s="2"/>
      <c r="M228" s="30">
        <f>IF(B228="","",COUNTIF($D$3:D228,D228)-IF(D228="M",COUNTIF($Q$3:Q228,"M"))-IF(D228="F",COUNTIF($Q$3:Q228,"F")))</f>
      </c>
      <c r="N228" s="2">
        <f t="shared" si="4"/>
        <v>0</v>
      </c>
    </row>
    <row r="229" spans="7:14" ht="15">
      <c r="G229" s="45"/>
      <c r="H229" s="31"/>
      <c r="I229" s="44"/>
      <c r="K229" s="2"/>
      <c r="L229" s="2"/>
      <c r="M229" s="30">
        <f>IF(B229="","",COUNTIF($D$3:D229,D229)-IF(D229="M",COUNTIF($Q$3:Q229,"M"))-IF(D229="F",COUNTIF($Q$3:Q229,"F")))</f>
      </c>
      <c r="N229" s="2">
        <f t="shared" si="4"/>
        <v>0</v>
      </c>
    </row>
    <row r="230" spans="7:14" ht="15">
      <c r="G230" s="45"/>
      <c r="H230" s="31"/>
      <c r="I230" s="44"/>
      <c r="K230" s="2"/>
      <c r="L230" s="2"/>
      <c r="M230" s="30">
        <f>IF(B230="","",COUNTIF($D$3:D230,D230)-IF(D230="M",COUNTIF($Q$3:Q230,"M"))-IF(D230="F",COUNTIF($Q$3:Q230,"F")))</f>
      </c>
      <c r="N230" s="2">
        <f t="shared" si="4"/>
        <v>0</v>
      </c>
    </row>
    <row r="231" spans="7:14" ht="15">
      <c r="G231" s="45"/>
      <c r="H231" s="31"/>
      <c r="I231" s="44"/>
      <c r="K231" s="2"/>
      <c r="L231" s="2"/>
      <c r="M231" s="30">
        <f>IF(B231="","",COUNTIF($D$3:D231,D231)-IF(D231="M",COUNTIF($Q$3:Q231,"M"))-IF(D231="F",COUNTIF($Q$3:Q231,"F")))</f>
      </c>
      <c r="N231" s="2">
        <f t="shared" si="4"/>
        <v>0</v>
      </c>
    </row>
    <row r="232" spans="7:14" ht="15">
      <c r="G232" s="45"/>
      <c r="H232" s="31"/>
      <c r="I232" s="44"/>
      <c r="K232" s="2"/>
      <c r="L232" s="2"/>
      <c r="M232" s="30">
        <f>IF(B232="","",COUNTIF($D$3:D232,D232)-IF(D232="M",COUNTIF($Q$3:Q232,"M"))-IF(D232="F",COUNTIF($Q$3:Q232,"F")))</f>
      </c>
      <c r="N232" s="2">
        <f t="shared" si="4"/>
        <v>0</v>
      </c>
    </row>
    <row r="233" spans="7:14" ht="15">
      <c r="G233" s="45"/>
      <c r="H233" s="31"/>
      <c r="I233" s="44"/>
      <c r="K233" s="2"/>
      <c r="L233" s="2"/>
      <c r="M233" s="30">
        <f>IF(B233="","",COUNTIF($D$3:D233,D233)-IF(D233="M",COUNTIF($Q$3:Q233,"M"))-IF(D233="F",COUNTIF($Q$3:Q233,"F")))</f>
      </c>
      <c r="N233" s="2">
        <f t="shared" si="4"/>
        <v>0</v>
      </c>
    </row>
    <row r="234" spans="7:14" ht="15">
      <c r="G234" s="45"/>
      <c r="H234" s="31"/>
      <c r="I234" s="44"/>
      <c r="K234" s="2"/>
      <c r="L234" s="2"/>
      <c r="M234" s="30">
        <f>IF(B234="","",COUNTIF($D$3:D234,D234)-IF(D234="M",COUNTIF($Q$3:Q234,"M"))-IF(D234="F",COUNTIF($Q$3:Q234,"F")))</f>
      </c>
      <c r="N234" s="2">
        <f t="shared" si="4"/>
        <v>0</v>
      </c>
    </row>
    <row r="235" spans="7:14" ht="15">
      <c r="G235" s="45"/>
      <c r="H235" s="31"/>
      <c r="I235" s="44"/>
      <c r="K235" s="2"/>
      <c r="L235" s="2"/>
      <c r="M235" s="30">
        <f>IF(B235="","",COUNTIF($D$3:D235,D235)-IF(D235="M",COUNTIF($Q$3:Q235,"M"))-IF(D235="F",COUNTIF($Q$3:Q235,"F")))</f>
      </c>
      <c r="N235" s="2">
        <f t="shared" si="4"/>
        <v>0</v>
      </c>
    </row>
    <row r="236" spans="7:14" ht="15">
      <c r="G236" s="45"/>
      <c r="H236" s="31"/>
      <c r="I236" s="44"/>
      <c r="K236" s="2"/>
      <c r="L236" s="2"/>
      <c r="M236" s="30">
        <f>IF(B236="","",COUNTIF($D$3:D236,D236)-IF(D236="M",COUNTIF($Q$3:Q236,"M"))-IF(D236="F",COUNTIF($Q$3:Q236,"F")))</f>
      </c>
      <c r="N236" s="2">
        <f t="shared" si="4"/>
        <v>0</v>
      </c>
    </row>
    <row r="237" spans="7:14" ht="15">
      <c r="G237" s="45"/>
      <c r="H237" s="31"/>
      <c r="I237" s="44"/>
      <c r="K237" s="2"/>
      <c r="L237" s="2"/>
      <c r="M237" s="30">
        <f>IF(B237="","",COUNTIF($D$3:D237,D237)-IF(D237="M",COUNTIF($Q$3:Q237,"M"))-IF(D237="F",COUNTIF($Q$3:Q237,"F")))</f>
      </c>
      <c r="N237" s="2">
        <f t="shared" si="4"/>
        <v>0</v>
      </c>
    </row>
    <row r="238" spans="7:14" ht="15">
      <c r="G238" s="45"/>
      <c r="H238" s="31"/>
      <c r="I238" s="44"/>
      <c r="K238" s="2"/>
      <c r="L238" s="2"/>
      <c r="M238" s="30">
        <f>IF(B238="","",COUNTIF($D$3:D238,D238)-IF(D238="M",COUNTIF($Q$3:Q238,"M"))-IF(D238="F",COUNTIF($Q$3:Q238,"F")))</f>
      </c>
      <c r="N238" s="2">
        <f t="shared" si="4"/>
        <v>0</v>
      </c>
    </row>
    <row r="239" spans="7:14" ht="15">
      <c r="G239" s="45"/>
      <c r="H239" s="31"/>
      <c r="I239" s="44"/>
      <c r="K239" s="2"/>
      <c r="L239" s="2"/>
      <c r="M239" s="30">
        <f>IF(B239="","",COUNTIF($D$3:D239,D239)-IF(D239="M",COUNTIF($Q$3:Q239,"M"))-IF(D239="F",COUNTIF($Q$3:Q239,"F")))</f>
      </c>
      <c r="N239" s="2">
        <f t="shared" si="4"/>
        <v>0</v>
      </c>
    </row>
    <row r="240" spans="7:14" ht="15">
      <c r="G240" s="45"/>
      <c r="H240" s="31"/>
      <c r="I240" s="44"/>
      <c r="K240" s="2"/>
      <c r="L240" s="2"/>
      <c r="M240" s="30">
        <f>IF(B240="","",COUNTIF($D$3:D240,D240)-IF(D240="M",COUNTIF($Q$3:Q240,"M"))-IF(D240="F",COUNTIF($Q$3:Q240,"F")))</f>
      </c>
      <c r="N240" s="2">
        <f t="shared" si="4"/>
        <v>0</v>
      </c>
    </row>
    <row r="241" spans="7:14" ht="15">
      <c r="G241" s="45"/>
      <c r="H241" s="31"/>
      <c r="I241" s="44"/>
      <c r="K241" s="2"/>
      <c r="L241" s="2"/>
      <c r="M241" s="30">
        <f>IF(B241="","",COUNTIF($D$3:D241,D241)-IF(D241="M",COUNTIF($Q$3:Q241,"M"))-IF(D241="F",COUNTIF($Q$3:Q241,"F")))</f>
      </c>
      <c r="N241" s="2">
        <f t="shared" si="4"/>
        <v>0</v>
      </c>
    </row>
    <row r="242" spans="7:14" ht="15">
      <c r="G242" s="45"/>
      <c r="H242" s="31"/>
      <c r="I242" s="44"/>
      <c r="K242" s="2"/>
      <c r="L242" s="2"/>
      <c r="M242" s="30">
        <f>IF(B242="","",COUNTIF($D$3:D242,D242)-IF(D242="M",COUNTIF($Q$3:Q242,"M"))-IF(D242="F",COUNTIF($Q$3:Q242,"F")))</f>
      </c>
      <c r="N242" s="2">
        <f t="shared" si="4"/>
        <v>0</v>
      </c>
    </row>
    <row r="243" spans="7:14" ht="15">
      <c r="G243" s="45"/>
      <c r="H243" s="31"/>
      <c r="I243" s="44"/>
      <c r="K243" s="2"/>
      <c r="L243" s="2"/>
      <c r="M243" s="30">
        <f>IF(B243="","",COUNTIF($D$3:D243,D243)-IF(D243="M",COUNTIF($Q$3:Q243,"M"))-IF(D243="F",COUNTIF($Q$3:Q243,"F")))</f>
      </c>
      <c r="N243" s="2">
        <f t="shared" si="4"/>
        <v>0</v>
      </c>
    </row>
    <row r="244" spans="7:14" ht="15">
      <c r="G244" s="45"/>
      <c r="H244" s="31"/>
      <c r="I244" s="44"/>
      <c r="K244" s="2"/>
      <c r="L244" s="2"/>
      <c r="M244" s="30">
        <f>IF(B244="","",COUNTIF($D$3:D244,D244)-IF(D244="M",COUNTIF($Q$3:Q244,"M"))-IF(D244="F",COUNTIF($Q$3:Q244,"F")))</f>
      </c>
      <c r="N244" s="2">
        <f t="shared" si="4"/>
        <v>0</v>
      </c>
    </row>
    <row r="245" spans="7:14" ht="15">
      <c r="G245" s="45"/>
      <c r="H245" s="31"/>
      <c r="I245" s="44"/>
      <c r="K245" s="2"/>
      <c r="L245" s="2"/>
      <c r="M245" s="30">
        <f>IF(B245="","",COUNTIF($D$3:D245,D245)-IF(D245="M",COUNTIF($Q$3:Q245,"M"))-IF(D245="F",COUNTIF($Q$3:Q245,"F")))</f>
      </c>
      <c r="N245" s="2">
        <f t="shared" si="4"/>
        <v>0</v>
      </c>
    </row>
    <row r="246" spans="7:14" ht="15">
      <c r="G246" s="45"/>
      <c r="H246" s="31"/>
      <c r="I246" s="44"/>
      <c r="K246" s="2"/>
      <c r="L246" s="2"/>
      <c r="M246" s="30">
        <f>IF(B246="","",COUNTIF($D$3:D246,D246)-IF(D246="M",COUNTIF($Q$3:Q246,"M"))-IF(D246="F",COUNTIF($Q$3:Q246,"F")))</f>
      </c>
      <c r="N246" s="2">
        <f t="shared" si="4"/>
        <v>0</v>
      </c>
    </row>
    <row r="247" spans="7:14" ht="15">
      <c r="G247" s="45"/>
      <c r="H247" s="31"/>
      <c r="I247" s="44"/>
      <c r="K247" s="2"/>
      <c r="L247" s="2"/>
      <c r="M247" s="30">
        <f>IF(B247="","",COUNTIF($D$3:D247,D247)-IF(D247="M",COUNTIF($Q$3:Q247,"M"))-IF(D247="F",COUNTIF($Q$3:Q247,"F")))</f>
      </c>
      <c r="N247" s="2">
        <f t="shared" si="4"/>
        <v>0</v>
      </c>
    </row>
    <row r="248" spans="7:14" ht="15">
      <c r="G248" s="45"/>
      <c r="H248" s="31"/>
      <c r="I248" s="44"/>
      <c r="K248" s="2"/>
      <c r="L248" s="2"/>
      <c r="M248" s="30">
        <f>IF(B248="","",COUNTIF($D$3:D248,D248)-IF(D248="M",COUNTIF($Q$3:Q248,"M"))-IF(D248="F",COUNTIF($Q$3:Q248,"F")))</f>
      </c>
      <c r="N248" s="2">
        <f t="shared" si="4"/>
        <v>0</v>
      </c>
    </row>
    <row r="249" spans="7:14" ht="15">
      <c r="G249" s="45"/>
      <c r="H249" s="31"/>
      <c r="I249" s="44"/>
      <c r="K249" s="2"/>
      <c r="L249" s="2"/>
      <c r="M249" s="30">
        <f>IF(B249="","",COUNTIF($D$3:D249,D249)-IF(D249="M",COUNTIF($Q$3:Q249,"M"))-IF(D249="F",COUNTIF($Q$3:Q249,"F")))</f>
      </c>
      <c r="N249" s="2">
        <f t="shared" si="4"/>
        <v>0</v>
      </c>
    </row>
    <row r="250" spans="7:14" ht="15">
      <c r="G250" s="45"/>
      <c r="H250" s="31"/>
      <c r="I250" s="44"/>
      <c r="K250" s="2"/>
      <c r="L250" s="2"/>
      <c r="M250" s="30">
        <f>IF(B250="","",COUNTIF($D$3:D250,D250)-IF(D250="M",COUNTIF($Q$3:Q250,"M"))-IF(D250="F",COUNTIF($Q$3:Q250,"F")))</f>
      </c>
      <c r="N250" s="2">
        <f t="shared" si="4"/>
        <v>0</v>
      </c>
    </row>
    <row r="251" spans="7:14" ht="15">
      <c r="G251" s="45"/>
      <c r="H251" s="31"/>
      <c r="I251" s="44"/>
      <c r="K251" s="2"/>
      <c r="L251" s="2"/>
      <c r="M251" s="30">
        <f>IF(B251="","",COUNTIF($D$3:D251,D251)-IF(D251="M",COUNTIF($Q$3:Q251,"M"))-IF(D251="F",COUNTIF($Q$3:Q251,"F")))</f>
      </c>
      <c r="N251" s="2">
        <f t="shared" si="4"/>
        <v>0</v>
      </c>
    </row>
    <row r="252" spans="7:14" ht="15">
      <c r="G252" s="45"/>
      <c r="H252" s="31"/>
      <c r="I252" s="44"/>
      <c r="K252" s="2"/>
      <c r="L252" s="2"/>
      <c r="M252" s="30">
        <f>IF(B252="","",COUNTIF($D$3:D252,D252)-IF(D252="M",COUNTIF($Q$3:Q252,"M"))-IF(D252="F",COUNTIF($Q$3:Q252,"F")))</f>
      </c>
      <c r="N252" s="2">
        <f t="shared" si="4"/>
        <v>0</v>
      </c>
    </row>
    <row r="253" spans="7:14" ht="15">
      <c r="G253" s="45"/>
      <c r="H253" s="31"/>
      <c r="I253" s="44"/>
      <c r="K253" s="2"/>
      <c r="L253" s="2"/>
      <c r="M253" s="30">
        <f>IF(B253="","",COUNTIF($D$3:D253,D253)-IF(D253="M",COUNTIF($Q$3:Q253,"M"))-IF(D253="F",COUNTIF($Q$3:Q253,"F")))</f>
      </c>
      <c r="N253" s="2">
        <f t="shared" si="4"/>
        <v>0</v>
      </c>
    </row>
    <row r="254" spans="7:14" ht="15">
      <c r="G254" s="45"/>
      <c r="H254" s="31"/>
      <c r="I254" s="44"/>
      <c r="K254" s="2"/>
      <c r="L254" s="2"/>
      <c r="M254" s="30">
        <f>IF(B254="","",COUNTIF($D$3:D254,D254)-IF(D254="M",COUNTIF($Q$3:Q254,"M"))-IF(D254="F",COUNTIF($Q$3:Q254,"F")))</f>
      </c>
      <c r="N254" s="2">
        <f t="shared" si="4"/>
        <v>0</v>
      </c>
    </row>
    <row r="255" spans="7:14" ht="15">
      <c r="G255" s="45"/>
      <c r="H255" s="31"/>
      <c r="I255" s="44"/>
      <c r="K255" s="2"/>
      <c r="L255" s="2"/>
      <c r="M255" s="30">
        <f>IF(B255="","",COUNTIF($D$3:D255,D255)-IF(D255="M",COUNTIF($Q$3:Q255,"M"))-IF(D255="F",COUNTIF($Q$3:Q255,"F")))</f>
      </c>
      <c r="N255" s="2">
        <f t="shared" si="4"/>
        <v>0</v>
      </c>
    </row>
    <row r="256" spans="7:14" ht="15">
      <c r="G256" s="45"/>
      <c r="H256" s="31"/>
      <c r="I256" s="44"/>
      <c r="K256" s="2"/>
      <c r="L256" s="2"/>
      <c r="M256" s="30">
        <f>IF(B256="","",COUNTIF($D$3:D256,D256)-IF(D256="M",COUNTIF($Q$3:Q256,"M"))-IF(D256="F",COUNTIF($Q$3:Q256,"F")))</f>
      </c>
      <c r="N256" s="2">
        <f t="shared" si="4"/>
        <v>0</v>
      </c>
    </row>
    <row r="257" spans="7:14" ht="15">
      <c r="G257" s="45"/>
      <c r="H257" s="31"/>
      <c r="I257" s="44"/>
      <c r="K257" s="2"/>
      <c r="L257" s="2"/>
      <c r="M257" s="30">
        <f>IF(B257="","",COUNTIF($D$3:D257,D257)-IF(D257="M",COUNTIF($Q$3:Q257,"M"))-IF(D257="F",COUNTIF($Q$3:Q257,"F")))</f>
      </c>
      <c r="N257" s="2">
        <f t="shared" si="4"/>
        <v>0</v>
      </c>
    </row>
    <row r="258" spans="7:14" ht="15">
      <c r="G258" s="45"/>
      <c r="H258" s="31"/>
      <c r="I258" s="44"/>
      <c r="K258" s="2"/>
      <c r="L258" s="2"/>
      <c r="M258" s="30">
        <f>IF(B258="","",COUNTIF($D$3:D258,D258)-IF(D258="M",COUNTIF($Q$3:Q258,"M"))-IF(D258="F",COUNTIF($Q$3:Q258,"F")))</f>
      </c>
      <c r="N258" s="2">
        <f t="shared" si="4"/>
        <v>0</v>
      </c>
    </row>
    <row r="259" spans="7:14" ht="15">
      <c r="G259" s="45"/>
      <c r="H259" s="31"/>
      <c r="I259" s="44"/>
      <c r="K259" s="2"/>
      <c r="L259" s="2"/>
      <c r="M259" s="30">
        <f>IF(B259="","",COUNTIF($D$3:D259,D259)-IF(D259="M",COUNTIF($Q$3:Q259,"M"))-IF(D259="F",COUNTIF($Q$3:Q259,"F")))</f>
      </c>
      <c r="N259" s="2">
        <f t="shared" si="4"/>
        <v>0</v>
      </c>
    </row>
    <row r="260" spans="7:14" ht="15">
      <c r="G260" s="45"/>
      <c r="H260" s="31"/>
      <c r="I260" s="44"/>
      <c r="K260" s="2"/>
      <c r="L260" s="2"/>
      <c r="M260" s="30">
        <f>IF(B260="","",COUNTIF($D$3:D260,D260)-IF(D260="M",COUNTIF($Q$3:Q260,"M"))-IF(D260="F",COUNTIF($Q$3:Q260,"F")))</f>
      </c>
      <c r="N260" s="2">
        <f t="shared" si="4"/>
        <v>0</v>
      </c>
    </row>
    <row r="261" spans="7:14" ht="15">
      <c r="G261" s="45"/>
      <c r="H261" s="31"/>
      <c r="I261" s="44"/>
      <c r="K261" s="2"/>
      <c r="L261" s="2"/>
      <c r="M261" s="30">
        <f>IF(B261="","",COUNTIF($D$3:D261,D261)-IF(D261="M",COUNTIF($Q$3:Q261,"M"))-IF(D261="F",COUNTIF($Q$3:Q261,"F")))</f>
      </c>
      <c r="N261" s="2">
        <f t="shared" si="4"/>
        <v>0</v>
      </c>
    </row>
    <row r="262" spans="7:14" ht="15">
      <c r="G262" s="45"/>
      <c r="H262" s="31"/>
      <c r="I262" s="44"/>
      <c r="K262" s="2"/>
      <c r="L262" s="2"/>
      <c r="M262" s="30">
        <f>IF(B262="","",COUNTIF($D$3:D262,D262)-IF(D262="M",COUNTIF($Q$3:Q262,"M"))-IF(D262="F",COUNTIF($Q$3:Q262,"F")))</f>
      </c>
      <c r="N262" s="2">
        <f t="shared" si="4"/>
        <v>0</v>
      </c>
    </row>
    <row r="263" spans="7:14" ht="15">
      <c r="G263" s="45"/>
      <c r="H263" s="31"/>
      <c r="I263" s="44"/>
      <c r="K263" s="2"/>
      <c r="L263" s="2"/>
      <c r="M263" s="30">
        <f>IF(B263="","",COUNTIF($D$3:D263,D263)-IF(D263="M",COUNTIF($Q$3:Q263,"M"))-IF(D263="F",COUNTIF($Q$3:Q263,"F")))</f>
      </c>
      <c r="N263" s="2">
        <f t="shared" si="4"/>
        <v>0</v>
      </c>
    </row>
    <row r="264" spans="7:14" ht="15">
      <c r="G264" s="45"/>
      <c r="H264" s="31"/>
      <c r="I264" s="44"/>
      <c r="K264" s="2"/>
      <c r="L264" s="2"/>
      <c r="M264" s="30">
        <f>IF(B264="","",COUNTIF($D$3:D264,D264)-IF(D264="M",COUNTIF($Q$3:Q264,"M"))-IF(D264="F",COUNTIF($Q$3:Q264,"F")))</f>
      </c>
      <c r="N264" s="2">
        <f t="shared" si="4"/>
        <v>0</v>
      </c>
    </row>
    <row r="265" spans="7:14" ht="15">
      <c r="G265" s="45"/>
      <c r="H265" s="31"/>
      <c r="I265" s="44"/>
      <c r="K265" s="2"/>
      <c r="L265" s="2"/>
      <c r="M265" s="30">
        <f>IF(B265="","",COUNTIF($D$3:D265,D265)-IF(D265="M",COUNTIF($Q$3:Q265,"M"))-IF(D265="F",COUNTIF($Q$3:Q265,"F")))</f>
      </c>
      <c r="N265" s="2">
        <f t="shared" si="4"/>
        <v>0</v>
      </c>
    </row>
    <row r="266" spans="7:14" ht="15">
      <c r="G266" s="45"/>
      <c r="H266" s="31"/>
      <c r="I266" s="44"/>
      <c r="K266" s="2"/>
      <c r="L266" s="2"/>
      <c r="M266" s="30">
        <f>IF(B266="","",COUNTIF($D$3:D266,D266)-IF(D266="M",COUNTIF($Q$3:Q266,"M"))-IF(D266="F",COUNTIF($Q$3:Q266,"F")))</f>
      </c>
      <c r="N266" s="2">
        <f t="shared" si="4"/>
        <v>0</v>
      </c>
    </row>
    <row r="267" spans="7:14" ht="15">
      <c r="G267" s="45"/>
      <c r="H267" s="31"/>
      <c r="I267" s="44"/>
      <c r="K267" s="2"/>
      <c r="L267" s="2"/>
      <c r="M267" s="30">
        <f>IF(B267="","",COUNTIF($D$3:D267,D267)-IF(D267="M",COUNTIF($Q$3:Q267,"M"))-IF(D267="F",COUNTIF($Q$3:Q267,"F")))</f>
      </c>
      <c r="N267" s="2">
        <f t="shared" si="4"/>
        <v>0</v>
      </c>
    </row>
    <row r="268" spans="7:14" ht="15">
      <c r="G268" s="45"/>
      <c r="H268" s="31"/>
      <c r="I268" s="44"/>
      <c r="K268" s="2"/>
      <c r="L268" s="2"/>
      <c r="M268" s="30">
        <f>IF(B268="","",COUNTIF($D$3:D268,D268)-IF(D268="M",COUNTIF($Q$3:Q268,"M"))-IF(D268="F",COUNTIF($Q$3:Q268,"F")))</f>
      </c>
      <c r="N268" s="2">
        <f t="shared" si="4"/>
        <v>0</v>
      </c>
    </row>
    <row r="269" spans="7:14" ht="15">
      <c r="G269" s="45"/>
      <c r="H269" s="31"/>
      <c r="I269" s="44"/>
      <c r="K269" s="2"/>
      <c r="L269" s="2"/>
      <c r="M269" s="30">
        <f>IF(B269="","",COUNTIF($D$3:D269,D269)-IF(D269="M",COUNTIF($Q$3:Q269,"M"))-IF(D269="F",COUNTIF($Q$3:Q269,"F")))</f>
      </c>
      <c r="N269" s="2">
        <f t="shared" si="4"/>
        <v>0</v>
      </c>
    </row>
    <row r="270" spans="7:14" ht="15">
      <c r="G270" s="45"/>
      <c r="H270" s="31"/>
      <c r="I270" s="44"/>
      <c r="K270" s="2"/>
      <c r="L270" s="2"/>
      <c r="M270" s="30">
        <f>IF(B270="","",COUNTIF($D$3:D270,D270)-IF(D270="M",COUNTIF($Q$3:Q270,"M"))-IF(D270="F",COUNTIF($Q$3:Q270,"F")))</f>
      </c>
      <c r="N270" s="2">
        <f t="shared" si="4"/>
        <v>0</v>
      </c>
    </row>
    <row r="271" spans="7:14" ht="15">
      <c r="G271" s="45"/>
      <c r="H271" s="31"/>
      <c r="I271" s="44"/>
      <c r="K271" s="2"/>
      <c r="L271" s="2"/>
      <c r="M271" s="30">
        <f>IF(B271="","",COUNTIF($D$3:D271,D271)-IF(D271="M",COUNTIF($Q$3:Q271,"M"))-IF(D271="F",COUNTIF($Q$3:Q271,"F")))</f>
      </c>
      <c r="N271" s="2">
        <f t="shared" si="4"/>
        <v>0</v>
      </c>
    </row>
    <row r="272" spans="7:14" ht="15">
      <c r="G272" s="45"/>
      <c r="H272" s="31"/>
      <c r="I272" s="44"/>
      <c r="K272" s="2"/>
      <c r="L272" s="2"/>
      <c r="M272" s="30">
        <f>IF(B272="","",COUNTIF($D$3:D272,D272)-IF(D272="M",COUNTIF($Q$3:Q272,"M"))-IF(D272="F",COUNTIF($Q$3:Q272,"F")))</f>
      </c>
      <c r="N272" s="2">
        <f t="shared" si="4"/>
        <v>0</v>
      </c>
    </row>
    <row r="273" spans="7:14" ht="15">
      <c r="G273" s="45"/>
      <c r="H273" s="31"/>
      <c r="I273" s="44"/>
      <c r="K273" s="2"/>
      <c r="L273" s="2"/>
      <c r="M273" s="30">
        <f>IF(B273="","",COUNTIF($D$3:D273,D273)-IF(D273="M",COUNTIF($Q$3:Q273,"M"))-IF(D273="F",COUNTIF($Q$3:Q273,"F")))</f>
      </c>
      <c r="N273" s="2">
        <f t="shared" si="4"/>
        <v>0</v>
      </c>
    </row>
    <row r="274" spans="7:14" ht="15">
      <c r="G274" s="45"/>
      <c r="H274" s="31"/>
      <c r="I274" s="44"/>
      <c r="K274" s="2"/>
      <c r="L274" s="2"/>
      <c r="M274" s="30">
        <f>IF(B274="","",COUNTIF($D$3:D274,D274)-IF(D274="M",COUNTIF($Q$3:Q274,"M"))-IF(D274="F",COUNTIF($Q$3:Q274,"F")))</f>
      </c>
      <c r="N274" s="2">
        <f t="shared" si="4"/>
        <v>0</v>
      </c>
    </row>
    <row r="275" spans="7:14" ht="15">
      <c r="G275" s="45"/>
      <c r="H275" s="31"/>
      <c r="I275" s="44"/>
      <c r="K275" s="2"/>
      <c r="L275" s="2"/>
      <c r="M275" s="30">
        <f>IF(B275="","",COUNTIF($D$3:D275,D275)-IF(D275="M",COUNTIF($Q$3:Q275,"M"))-IF(D275="F",COUNTIF($Q$3:Q275,"F")))</f>
      </c>
      <c r="N275" s="2">
        <f t="shared" si="4"/>
        <v>0</v>
      </c>
    </row>
    <row r="276" spans="7:14" ht="15">
      <c r="G276" s="45"/>
      <c r="H276" s="31"/>
      <c r="I276" s="44"/>
      <c r="K276" s="2"/>
      <c r="L276" s="2"/>
      <c r="M276" s="30">
        <f>IF(B276="","",COUNTIF($D$3:D276,D276)-IF(D276="M",COUNTIF($Q$3:Q276,"M"))-IF(D276="F",COUNTIF($Q$3:Q276,"F")))</f>
      </c>
      <c r="N276" s="2">
        <f t="shared" si="4"/>
        <v>0</v>
      </c>
    </row>
    <row r="277" spans="7:14" ht="15">
      <c r="G277" s="45"/>
      <c r="H277" s="31"/>
      <c r="I277" s="44"/>
      <c r="K277" s="2"/>
      <c r="L277" s="2"/>
      <c r="M277" s="30">
        <f>IF(B277="","",COUNTIF($D$3:D277,D277)-IF(D277="M",COUNTIF($Q$3:Q277,"M"))-IF(D277="F",COUNTIF($Q$3:Q277,"F")))</f>
      </c>
      <c r="N277" s="2">
        <f t="shared" si="4"/>
        <v>0</v>
      </c>
    </row>
    <row r="278" spans="7:14" ht="15">
      <c r="G278" s="45"/>
      <c r="H278" s="31"/>
      <c r="I278" s="44"/>
      <c r="K278" s="2"/>
      <c r="L278" s="2"/>
      <c r="M278" s="30">
        <f>IF(B278="","",COUNTIF($D$3:D278,D278)-IF(D278="M",COUNTIF($Q$3:Q278,"M"))-IF(D278="F",COUNTIF($Q$3:Q278,"F")))</f>
      </c>
      <c r="N278" s="2">
        <f t="shared" si="4"/>
        <v>0</v>
      </c>
    </row>
    <row r="279" spans="7:14" ht="15">
      <c r="G279" s="45"/>
      <c r="H279" s="31"/>
      <c r="I279" s="44"/>
      <c r="K279" s="2"/>
      <c r="L279" s="2"/>
      <c r="M279" s="30">
        <f>IF(B279="","",COUNTIF($D$3:D279,D279)-IF(D279="M",COUNTIF($Q$3:Q279,"M"))-IF(D279="F",COUNTIF($Q$3:Q279,"F")))</f>
      </c>
      <c r="N279" s="2">
        <f t="shared" si="4"/>
        <v>0</v>
      </c>
    </row>
    <row r="280" spans="7:14" ht="15">
      <c r="G280" s="45"/>
      <c r="H280" s="31"/>
      <c r="I280" s="44"/>
      <c r="K280" s="2"/>
      <c r="L280" s="2"/>
      <c r="M280" s="30">
        <f>IF(B280="","",COUNTIF($D$3:D280,D280)-IF(D280="M",COUNTIF($Q$3:Q280,"M"))-IF(D280="F",COUNTIF($Q$3:Q280,"F")))</f>
      </c>
      <c r="N280" s="2">
        <f t="shared" si="4"/>
        <v>0</v>
      </c>
    </row>
    <row r="281" spans="7:14" ht="15">
      <c r="G281" s="45"/>
      <c r="H281" s="31"/>
      <c r="I281" s="44"/>
      <c r="K281" s="2"/>
      <c r="L281" s="2"/>
      <c r="M281" s="30">
        <f>IF(B281="","",COUNTIF($D$3:D281,D281)-IF(D281="M",COUNTIF($Q$3:Q281,"M"))-IF(D281="F",COUNTIF($Q$3:Q281,"F")))</f>
      </c>
      <c r="N281" s="2">
        <f t="shared" si="4"/>
        <v>0</v>
      </c>
    </row>
    <row r="282" spans="7:14" ht="15">
      <c r="G282" s="45"/>
      <c r="H282" s="31"/>
      <c r="I282" s="44"/>
      <c r="K282" s="2"/>
      <c r="L282" s="2"/>
      <c r="M282" s="30">
        <f>IF(B282="","",COUNTIF($D$3:D282,D282)-IF(D282="M",COUNTIF($Q$3:Q282,"M"))-IF(D282="F",COUNTIF($Q$3:Q282,"F")))</f>
      </c>
      <c r="N282" s="2">
        <f t="shared" si="4"/>
        <v>0</v>
      </c>
    </row>
    <row r="283" spans="7:14" ht="15">
      <c r="G283" s="45"/>
      <c r="H283" s="31"/>
      <c r="I283" s="44"/>
      <c r="K283" s="2"/>
      <c r="L283" s="2"/>
      <c r="M283" s="30">
        <f>IF(B283="","",COUNTIF($D$3:D283,D283)-IF(D283="M",COUNTIF($Q$3:Q283,"M"))-IF(D283="F",COUNTIF($Q$3:Q283,"F")))</f>
      </c>
      <c r="N283" s="2">
        <f t="shared" si="4"/>
        <v>0</v>
      </c>
    </row>
    <row r="284" spans="7:14" ht="15">
      <c r="G284" s="45"/>
      <c r="H284" s="31"/>
      <c r="I284" s="44"/>
      <c r="K284" s="2"/>
      <c r="L284" s="2"/>
      <c r="M284" s="30">
        <f>IF(B284="","",COUNTIF($D$3:D284,D284)-IF(D284="M",COUNTIF($Q$3:Q284,"M"))-IF(D284="F",COUNTIF($Q$3:Q284,"F")))</f>
      </c>
      <c r="N284" s="2">
        <f t="shared" si="4"/>
        <v>0</v>
      </c>
    </row>
    <row r="285" spans="7:14" ht="15">
      <c r="G285" s="45"/>
      <c r="H285" s="31"/>
      <c r="I285" s="44"/>
      <c r="K285" s="2"/>
      <c r="L285" s="2"/>
      <c r="M285" s="30">
        <f>IF(B285="","",COUNTIF($D$3:D285,D285)-IF(D285="M",COUNTIF($Q$3:Q285,"M"))-IF(D285="F",COUNTIF($Q$3:Q285,"F")))</f>
      </c>
      <c r="N285" s="2">
        <f t="shared" si="4"/>
        <v>0</v>
      </c>
    </row>
    <row r="286" spans="7:14" ht="15">
      <c r="G286" s="45"/>
      <c r="H286" s="31"/>
      <c r="I286" s="44"/>
      <c r="K286" s="2"/>
      <c r="L286" s="2"/>
      <c r="M286" s="30">
        <f>IF(B286="","",COUNTIF($D$3:D286,D286)-IF(D286="M",COUNTIF($Q$3:Q286,"M"))-IF(D286="F",COUNTIF($Q$3:Q286,"F")))</f>
      </c>
      <c r="N286" s="2">
        <f t="shared" si="4"/>
        <v>0</v>
      </c>
    </row>
    <row r="287" spans="7:14" ht="15">
      <c r="G287" s="45"/>
      <c r="H287" s="31"/>
      <c r="I287" s="44"/>
      <c r="K287" s="2"/>
      <c r="L287" s="2"/>
      <c r="M287" s="30">
        <f>IF(B287="","",COUNTIF($D$3:D287,D287)-IF(D287="M",COUNTIF($Q$3:Q287,"M"))-IF(D287="F",COUNTIF($Q$3:Q287,"F")))</f>
      </c>
      <c r="N287" s="2">
        <f t="shared" si="4"/>
        <v>0</v>
      </c>
    </row>
    <row r="288" spans="7:14" ht="15">
      <c r="G288" s="45"/>
      <c r="H288" s="31"/>
      <c r="I288" s="44"/>
      <c r="K288" s="2"/>
      <c r="L288" s="2"/>
      <c r="M288" s="30">
        <f>IF(B288="","",COUNTIF($D$3:D288,D288)-IF(D288="M",COUNTIF($Q$3:Q288,"M"))-IF(D288="F",COUNTIF($Q$3:Q288,"F")))</f>
      </c>
      <c r="N288" s="2">
        <f t="shared" si="4"/>
        <v>0</v>
      </c>
    </row>
    <row r="289" spans="7:14" ht="15">
      <c r="G289" s="45"/>
      <c r="H289" s="31"/>
      <c r="I289" s="44"/>
      <c r="K289" s="2"/>
      <c r="L289" s="2"/>
      <c r="M289" s="30">
        <f>IF(B289="","",COUNTIF($D$3:D289,D289)-IF(D289="M",COUNTIF($Q$3:Q289,"M"))-IF(D289="F",COUNTIF($Q$3:Q289,"F")))</f>
      </c>
      <c r="N289" s="2">
        <f t="shared" si="4"/>
        <v>0</v>
      </c>
    </row>
    <row r="290" spans="7:14" ht="15">
      <c r="G290" s="45"/>
      <c r="H290" s="31"/>
      <c r="I290" s="44"/>
      <c r="K290" s="2"/>
      <c r="L290" s="2"/>
      <c r="M290" s="30">
        <f>IF(B290="","",COUNTIF($D$3:D290,D290)-IF(D290="M",COUNTIF($Q$3:Q290,"M"))-IF(D290="F",COUNTIF($Q$3:Q290,"F")))</f>
      </c>
      <c r="N290" s="2">
        <f t="shared" si="4"/>
        <v>0</v>
      </c>
    </row>
    <row r="291" spans="7:14" ht="15">
      <c r="G291" s="45"/>
      <c r="H291" s="31"/>
      <c r="I291" s="44"/>
      <c r="K291" s="2"/>
      <c r="L291" s="2"/>
      <c r="M291" s="30">
        <f>IF(B291="","",COUNTIF($D$3:D291,D291)-IF(D291="M",COUNTIF($Q$3:Q291,"M"))-IF(D291="F",COUNTIF($Q$3:Q291,"F")))</f>
      </c>
      <c r="N291" s="2">
        <f aca="true" t="shared" si="5" ref="N291:N354">A291</f>
        <v>0</v>
      </c>
    </row>
    <row r="292" spans="7:14" ht="15">
      <c r="G292" s="45"/>
      <c r="H292" s="31"/>
      <c r="I292" s="44"/>
      <c r="K292" s="2"/>
      <c r="L292" s="2"/>
      <c r="M292" s="30">
        <f>IF(B292="","",COUNTIF($D$3:D292,D292)-IF(D292="M",COUNTIF($Q$3:Q292,"M"))-IF(D292="F",COUNTIF($Q$3:Q292,"F")))</f>
      </c>
      <c r="N292" s="2">
        <f t="shared" si="5"/>
        <v>0</v>
      </c>
    </row>
    <row r="293" spans="7:14" ht="15">
      <c r="G293" s="45"/>
      <c r="H293" s="31"/>
      <c r="I293" s="44"/>
      <c r="K293" s="2"/>
      <c r="L293" s="2"/>
      <c r="M293" s="30">
        <f>IF(B293="","",COUNTIF($D$3:D293,D293)-IF(D293="M",COUNTIF($Q$3:Q293,"M"))-IF(D293="F",COUNTIF($Q$3:Q293,"F")))</f>
      </c>
      <c r="N293" s="2">
        <f t="shared" si="5"/>
        <v>0</v>
      </c>
    </row>
    <row r="294" spans="7:14" ht="15">
      <c r="G294" s="45"/>
      <c r="H294" s="31"/>
      <c r="I294" s="44"/>
      <c r="K294" s="2"/>
      <c r="L294" s="2"/>
      <c r="M294" s="30">
        <f>IF(B294="","",COUNTIF($D$3:D294,D294)-IF(D294="M",COUNTIF($Q$3:Q294,"M"))-IF(D294="F",COUNTIF($Q$3:Q294,"F")))</f>
      </c>
      <c r="N294" s="2">
        <f t="shared" si="5"/>
        <v>0</v>
      </c>
    </row>
    <row r="295" spans="7:14" ht="15">
      <c r="G295" s="45"/>
      <c r="H295" s="31"/>
      <c r="I295" s="44"/>
      <c r="K295" s="2"/>
      <c r="L295" s="2"/>
      <c r="M295" s="30">
        <f>IF(B295="","",COUNTIF($D$3:D295,D295)-IF(D295="M",COUNTIF($Q$3:Q295,"M"))-IF(D295="F",COUNTIF($Q$3:Q295,"F")))</f>
      </c>
      <c r="N295" s="2">
        <f t="shared" si="5"/>
        <v>0</v>
      </c>
    </row>
    <row r="296" spans="7:14" ht="15">
      <c r="G296" s="45"/>
      <c r="H296" s="31"/>
      <c r="I296" s="44"/>
      <c r="K296" s="2"/>
      <c r="L296" s="2"/>
      <c r="M296" s="30">
        <f>IF(B296="","",COUNTIF($D$3:D296,D296)-IF(D296="M",COUNTIF($Q$3:Q296,"M"))-IF(D296="F",COUNTIF($Q$3:Q296,"F")))</f>
      </c>
      <c r="N296" s="2">
        <f t="shared" si="5"/>
        <v>0</v>
      </c>
    </row>
    <row r="297" spans="7:14" ht="15">
      <c r="G297" s="45"/>
      <c r="H297" s="31"/>
      <c r="I297" s="44"/>
      <c r="K297" s="2"/>
      <c r="L297" s="2"/>
      <c r="M297" s="30">
        <f>IF(B297="","",COUNTIF($D$3:D297,D297)-IF(D297="M",COUNTIF($Q$3:Q297,"M"))-IF(D297="F",COUNTIF($Q$3:Q297,"F")))</f>
      </c>
      <c r="N297" s="2">
        <f t="shared" si="5"/>
        <v>0</v>
      </c>
    </row>
    <row r="298" spans="7:14" ht="15">
      <c r="G298" s="45"/>
      <c r="H298" s="31"/>
      <c r="I298" s="44"/>
      <c r="K298" s="2"/>
      <c r="L298" s="2"/>
      <c r="M298" s="30">
        <f>IF(B298="","",COUNTIF($D$3:D298,D298)-IF(D298="M",COUNTIF($Q$3:Q298,"M"))-IF(D298="F",COUNTIF($Q$3:Q298,"F")))</f>
      </c>
      <c r="N298" s="2">
        <f t="shared" si="5"/>
        <v>0</v>
      </c>
    </row>
    <row r="299" spans="7:14" ht="15">
      <c r="G299" s="45"/>
      <c r="H299" s="31"/>
      <c r="I299" s="44"/>
      <c r="K299" s="2"/>
      <c r="L299" s="2"/>
      <c r="M299" s="30">
        <f>IF(B299="","",COUNTIF($D$3:D299,D299)-IF(D299="M",COUNTIF($Q$3:Q299,"M"))-IF(D299="F",COUNTIF($Q$3:Q299,"F")))</f>
      </c>
      <c r="N299" s="2">
        <f t="shared" si="5"/>
        <v>0</v>
      </c>
    </row>
    <row r="300" spans="7:14" ht="15">
      <c r="G300" s="45"/>
      <c r="H300" s="31"/>
      <c r="I300" s="44"/>
      <c r="K300" s="2"/>
      <c r="L300" s="2"/>
      <c r="M300" s="30">
        <f>IF(B300="","",COUNTIF($D$3:D300,D300)-IF(D300="M",COUNTIF($Q$3:Q300,"M"))-IF(D300="F",COUNTIF($Q$3:Q300,"F")))</f>
      </c>
      <c r="N300" s="2">
        <f t="shared" si="5"/>
        <v>0</v>
      </c>
    </row>
    <row r="301" spans="7:14" ht="15">
      <c r="G301" s="45"/>
      <c r="H301" s="31"/>
      <c r="I301" s="44"/>
      <c r="K301" s="2"/>
      <c r="L301" s="2"/>
      <c r="M301" s="30">
        <f>IF(B301="","",COUNTIF($D$3:D301,D301)-IF(D301="M",COUNTIF($Q$3:Q301,"M"))-IF(D301="F",COUNTIF($Q$3:Q301,"F")))</f>
      </c>
      <c r="N301" s="2">
        <f t="shared" si="5"/>
        <v>0</v>
      </c>
    </row>
    <row r="302" spans="7:14" ht="15">
      <c r="G302" s="45"/>
      <c r="H302" s="31"/>
      <c r="I302" s="44"/>
      <c r="K302" s="2"/>
      <c r="L302" s="2"/>
      <c r="M302" s="30">
        <f>IF(B302="","",COUNTIF($D$3:D302,D302)-IF(D302="M",COUNTIF($Q$3:Q302,"M"))-IF(D302="F",COUNTIF($Q$3:Q302,"F")))</f>
      </c>
      <c r="N302" s="2">
        <f t="shared" si="5"/>
        <v>0</v>
      </c>
    </row>
    <row r="303" spans="7:14" ht="15">
      <c r="G303" s="45"/>
      <c r="H303" s="31"/>
      <c r="I303" s="44"/>
      <c r="K303" s="2"/>
      <c r="L303" s="2"/>
      <c r="M303" s="30">
        <f>IF(B303="","",COUNTIF($D$3:D303,D303)-IF(D303="M",COUNTIF($Q$3:Q303,"M"))-IF(D303="F",COUNTIF($Q$3:Q303,"F")))</f>
      </c>
      <c r="N303" s="2">
        <f t="shared" si="5"/>
        <v>0</v>
      </c>
    </row>
    <row r="304" spans="7:14" ht="15">
      <c r="G304" s="45"/>
      <c r="H304" s="31"/>
      <c r="I304" s="44"/>
      <c r="K304" s="2"/>
      <c r="L304" s="2"/>
      <c r="M304" s="30">
        <f>IF(B304="","",COUNTIF($D$3:D304,D304)-IF(D304="M",COUNTIF($Q$3:Q304,"M"))-IF(D304="F",COUNTIF($Q$3:Q304,"F")))</f>
      </c>
      <c r="N304" s="2">
        <f t="shared" si="5"/>
        <v>0</v>
      </c>
    </row>
    <row r="305" spans="7:14" ht="15">
      <c r="G305" s="45"/>
      <c r="H305" s="31"/>
      <c r="I305" s="44"/>
      <c r="K305" s="2"/>
      <c r="L305" s="2"/>
      <c r="M305" s="30">
        <f>IF(B305="","",COUNTIF($D$3:D305,D305)-IF(D305="M",COUNTIF($Q$3:Q305,"M"))-IF(D305="F",COUNTIF($Q$3:Q305,"F")))</f>
      </c>
      <c r="N305" s="2">
        <f t="shared" si="5"/>
        <v>0</v>
      </c>
    </row>
    <row r="306" spans="7:14" ht="15">
      <c r="G306" s="45"/>
      <c r="H306" s="31"/>
      <c r="I306" s="44"/>
      <c r="K306" s="2"/>
      <c r="L306" s="2"/>
      <c r="M306" s="30">
        <f>IF(B306="","",COUNTIF($D$3:D306,D306)-IF(D306="M",COUNTIF($Q$3:Q306,"M"))-IF(D306="F",COUNTIF($Q$3:Q306,"F")))</f>
      </c>
      <c r="N306" s="2">
        <f t="shared" si="5"/>
        <v>0</v>
      </c>
    </row>
    <row r="307" spans="7:14" ht="15">
      <c r="G307" s="45"/>
      <c r="H307" s="31"/>
      <c r="I307" s="44"/>
      <c r="K307" s="2"/>
      <c r="L307" s="2"/>
      <c r="M307" s="30">
        <f>IF(B307="","",COUNTIF($D$3:D307,D307)-IF(D307="M",COUNTIF($Q$3:Q307,"M"))-IF(D307="F",COUNTIF($Q$3:Q307,"F")))</f>
      </c>
      <c r="N307" s="2">
        <f t="shared" si="5"/>
        <v>0</v>
      </c>
    </row>
    <row r="308" spans="7:14" ht="15">
      <c r="G308" s="45"/>
      <c r="H308" s="31"/>
      <c r="I308" s="44"/>
      <c r="K308" s="2"/>
      <c r="L308" s="2"/>
      <c r="M308" s="30">
        <f>IF(B308="","",COUNTIF($D$3:D308,D308)-IF(D308="M",COUNTIF($Q$3:Q308,"M"))-IF(D308="F",COUNTIF($Q$3:Q308,"F")))</f>
      </c>
      <c r="N308" s="2">
        <f t="shared" si="5"/>
        <v>0</v>
      </c>
    </row>
    <row r="309" spans="7:14" ht="15">
      <c r="G309" s="45"/>
      <c r="H309" s="31"/>
      <c r="I309" s="44"/>
      <c r="K309" s="2"/>
      <c r="L309" s="2"/>
      <c r="M309" s="30">
        <f>IF(B309="","",COUNTIF($D$3:D309,D309)-IF(D309="M",COUNTIF($Q$3:Q309,"M"))-IF(D309="F",COUNTIF($Q$3:Q309,"F")))</f>
      </c>
      <c r="N309" s="2">
        <f t="shared" si="5"/>
        <v>0</v>
      </c>
    </row>
    <row r="310" spans="7:14" ht="15">
      <c r="G310" s="45"/>
      <c r="H310" s="31"/>
      <c r="I310" s="44"/>
      <c r="K310" s="2"/>
      <c r="L310" s="2"/>
      <c r="M310" s="30">
        <f>IF(B310="","",COUNTIF($D$3:D310,D310)-IF(D310="M",COUNTIF($Q$3:Q310,"M"))-IF(D310="F",COUNTIF($Q$3:Q310,"F")))</f>
      </c>
      <c r="N310" s="2">
        <f t="shared" si="5"/>
        <v>0</v>
      </c>
    </row>
    <row r="311" spans="7:14" ht="15">
      <c r="G311" s="45"/>
      <c r="H311" s="31"/>
      <c r="I311" s="44"/>
      <c r="K311" s="2"/>
      <c r="L311" s="2"/>
      <c r="M311" s="30">
        <f>IF(B311="","",COUNTIF($D$3:D311,D311)-IF(D311="M",COUNTIF($Q$3:Q311,"M"))-IF(D311="F",COUNTIF($Q$3:Q311,"F")))</f>
      </c>
      <c r="N311" s="2">
        <f t="shared" si="5"/>
        <v>0</v>
      </c>
    </row>
    <row r="312" spans="7:14" ht="15">
      <c r="G312" s="45"/>
      <c r="H312" s="31"/>
      <c r="I312" s="44"/>
      <c r="K312" s="2"/>
      <c r="L312" s="2"/>
      <c r="M312" s="30">
        <f>IF(B312="","",COUNTIF($D$3:D312,D312)-IF(D312="M",COUNTIF($Q$3:Q312,"M"))-IF(D312="F",COUNTIF($Q$3:Q312,"F")))</f>
      </c>
      <c r="N312" s="2">
        <f t="shared" si="5"/>
        <v>0</v>
      </c>
    </row>
    <row r="313" spans="7:14" ht="15">
      <c r="G313" s="45"/>
      <c r="H313" s="31"/>
      <c r="I313" s="44"/>
      <c r="K313" s="2"/>
      <c r="L313" s="2"/>
      <c r="M313" s="30">
        <f>IF(B313="","",COUNTIF($D$3:D313,D313)-IF(D313="M",COUNTIF($Q$3:Q313,"M"))-IF(D313="F",COUNTIF($Q$3:Q313,"F")))</f>
      </c>
      <c r="N313" s="2">
        <f t="shared" si="5"/>
        <v>0</v>
      </c>
    </row>
    <row r="314" spans="7:14" ht="15">
      <c r="G314" s="45"/>
      <c r="H314" s="31"/>
      <c r="I314" s="44"/>
      <c r="K314" s="2"/>
      <c r="L314" s="2"/>
      <c r="M314" s="30">
        <f>IF(B314="","",COUNTIF($D$3:D314,D314)-IF(D314="M",COUNTIF($Q$3:Q314,"M"))-IF(D314="F",COUNTIF($Q$3:Q314,"F")))</f>
      </c>
      <c r="N314" s="2">
        <f t="shared" si="5"/>
        <v>0</v>
      </c>
    </row>
    <row r="315" spans="7:14" ht="15">
      <c r="G315" s="45"/>
      <c r="H315" s="31"/>
      <c r="I315" s="44"/>
      <c r="K315" s="2"/>
      <c r="L315" s="2"/>
      <c r="M315" s="30">
        <f>IF(B315="","",COUNTIF($D$3:D315,D315)-IF(D315="M",COUNTIF($Q$3:Q315,"M"))-IF(D315="F",COUNTIF($Q$3:Q315,"F")))</f>
      </c>
      <c r="N315" s="2">
        <f t="shared" si="5"/>
        <v>0</v>
      </c>
    </row>
    <row r="316" spans="7:14" ht="15">
      <c r="G316" s="45"/>
      <c r="H316" s="31"/>
      <c r="I316" s="44"/>
      <c r="K316" s="2"/>
      <c r="L316" s="2"/>
      <c r="M316" s="30">
        <f>IF(B316="","",COUNTIF($D$3:D316,D316)-IF(D316="M",COUNTIF($Q$3:Q316,"M"))-IF(D316="F",COUNTIF($Q$3:Q316,"F")))</f>
      </c>
      <c r="N316" s="2">
        <f t="shared" si="5"/>
        <v>0</v>
      </c>
    </row>
    <row r="317" spans="7:14" ht="15">
      <c r="G317" s="45"/>
      <c r="H317" s="31"/>
      <c r="I317" s="44"/>
      <c r="K317" s="2"/>
      <c r="L317" s="2"/>
      <c r="M317" s="30">
        <f>IF(B317="","",COUNTIF($D$3:D317,D317)-IF(D317="M",COUNTIF($Q$3:Q317,"M"))-IF(D317="F",COUNTIF($Q$3:Q317,"F")))</f>
      </c>
      <c r="N317" s="2">
        <f t="shared" si="5"/>
        <v>0</v>
      </c>
    </row>
    <row r="318" spans="7:14" ht="15">
      <c r="G318" s="45"/>
      <c r="H318" s="31"/>
      <c r="I318" s="44"/>
      <c r="K318" s="2"/>
      <c r="L318" s="2"/>
      <c r="M318" s="30">
        <f>IF(B318="","",COUNTIF($D$3:D318,D318)-IF(D318="M",COUNTIF($Q$3:Q318,"M"))-IF(D318="F",COUNTIF($Q$3:Q318,"F")))</f>
      </c>
      <c r="N318" s="2">
        <f t="shared" si="5"/>
        <v>0</v>
      </c>
    </row>
    <row r="319" spans="7:14" ht="15">
      <c r="G319" s="45"/>
      <c r="H319" s="31"/>
      <c r="I319" s="44"/>
      <c r="K319" s="2"/>
      <c r="L319" s="2"/>
      <c r="M319" s="30">
        <f>IF(B319="","",COUNTIF($D$3:D319,D319)-IF(D319="M",COUNTIF($Q$3:Q319,"M"))-IF(D319="F",COUNTIF($Q$3:Q319,"F")))</f>
      </c>
      <c r="N319" s="2">
        <f t="shared" si="5"/>
        <v>0</v>
      </c>
    </row>
    <row r="320" spans="7:14" ht="15">
      <c r="G320" s="45"/>
      <c r="H320" s="31"/>
      <c r="I320" s="44"/>
      <c r="K320" s="2"/>
      <c r="L320" s="2"/>
      <c r="M320" s="30">
        <f>IF(B320="","",COUNTIF($D$3:D320,D320)-IF(D320="M",COUNTIF($Q$3:Q320,"M"))-IF(D320="F",COUNTIF($Q$3:Q320,"F")))</f>
      </c>
      <c r="N320" s="2">
        <f t="shared" si="5"/>
        <v>0</v>
      </c>
    </row>
    <row r="321" spans="7:14" ht="15">
      <c r="G321" s="45"/>
      <c r="H321" s="31"/>
      <c r="I321" s="44"/>
      <c r="K321" s="2"/>
      <c r="L321" s="2"/>
      <c r="M321" s="30">
        <f>IF(B321="","",COUNTIF($D$3:D321,D321)-IF(D321="M",COUNTIF($Q$3:Q321,"M"))-IF(D321="F",COUNTIF($Q$3:Q321,"F")))</f>
      </c>
      <c r="N321" s="2">
        <f t="shared" si="5"/>
        <v>0</v>
      </c>
    </row>
    <row r="322" spans="7:14" ht="15">
      <c r="G322" s="45"/>
      <c r="H322" s="31"/>
      <c r="I322" s="44"/>
      <c r="K322" s="2"/>
      <c r="L322" s="2"/>
      <c r="M322" s="30">
        <f>IF(B322="","",COUNTIF($D$3:D322,D322)-IF(D322="M",COUNTIF($Q$3:Q322,"M"))-IF(D322="F",COUNTIF($Q$3:Q322,"F")))</f>
      </c>
      <c r="N322" s="2">
        <f t="shared" si="5"/>
        <v>0</v>
      </c>
    </row>
    <row r="323" spans="7:14" ht="15">
      <c r="G323" s="45"/>
      <c r="H323" s="31"/>
      <c r="I323" s="44"/>
      <c r="K323" s="2"/>
      <c r="L323" s="2"/>
      <c r="M323" s="30">
        <f>IF(B323="","",COUNTIF($D$3:D323,D323)-IF(D323="M",COUNTIF($Q$3:Q323,"M"))-IF(D323="F",COUNTIF($Q$3:Q323,"F")))</f>
      </c>
      <c r="N323" s="2">
        <f t="shared" si="5"/>
        <v>0</v>
      </c>
    </row>
    <row r="324" spans="7:14" ht="15">
      <c r="G324" s="45"/>
      <c r="H324" s="31"/>
      <c r="I324" s="44"/>
      <c r="K324" s="2"/>
      <c r="L324" s="2"/>
      <c r="M324" s="30">
        <f>IF(B324="","",COUNTIF($D$3:D324,D324)-IF(D324="M",COUNTIF($Q$3:Q324,"M"))-IF(D324="F",COUNTIF($Q$3:Q324,"F")))</f>
      </c>
      <c r="N324" s="2">
        <f t="shared" si="5"/>
        <v>0</v>
      </c>
    </row>
    <row r="325" spans="7:14" ht="15">
      <c r="G325" s="45"/>
      <c r="H325" s="31"/>
      <c r="I325" s="44"/>
      <c r="K325" s="2"/>
      <c r="L325" s="2"/>
      <c r="M325" s="30">
        <f>IF(B325="","",COUNTIF($D$3:D325,D325)-IF(D325="M",COUNTIF($Q$3:Q325,"M"))-IF(D325="F",COUNTIF($Q$3:Q325,"F")))</f>
      </c>
      <c r="N325" s="2">
        <f t="shared" si="5"/>
        <v>0</v>
      </c>
    </row>
    <row r="326" spans="7:14" ht="15">
      <c r="G326" s="45"/>
      <c r="H326" s="31"/>
      <c r="I326" s="44"/>
      <c r="K326" s="2"/>
      <c r="L326" s="2"/>
      <c r="M326" s="30">
        <f>IF(B326="","",COUNTIF($D$3:D326,D326)-IF(D326="M",COUNTIF($Q$3:Q326,"M"))-IF(D326="F",COUNTIF($Q$3:Q326,"F")))</f>
      </c>
      <c r="N326" s="2">
        <f t="shared" si="5"/>
        <v>0</v>
      </c>
    </row>
    <row r="327" spans="7:14" ht="15">
      <c r="G327" s="45"/>
      <c r="H327" s="31"/>
      <c r="I327" s="44"/>
      <c r="K327" s="2"/>
      <c r="L327" s="2"/>
      <c r="M327" s="30">
        <f>IF(B327="","",COUNTIF($D$3:D327,D327)-IF(D327="M",COUNTIF($Q$3:Q327,"M"))-IF(D327="F",COUNTIF($Q$3:Q327,"F")))</f>
      </c>
      <c r="N327" s="2">
        <f t="shared" si="5"/>
        <v>0</v>
      </c>
    </row>
    <row r="328" spans="7:14" ht="15">
      <c r="G328" s="45"/>
      <c r="H328" s="31"/>
      <c r="I328" s="44"/>
      <c r="K328" s="2"/>
      <c r="L328" s="2"/>
      <c r="M328" s="30">
        <f>IF(B328="","",COUNTIF($D$3:D328,D328)-IF(D328="M",COUNTIF($Q$3:Q328,"M"))-IF(D328="F",COUNTIF($Q$3:Q328,"F")))</f>
      </c>
      <c r="N328" s="2">
        <f t="shared" si="5"/>
        <v>0</v>
      </c>
    </row>
    <row r="329" spans="7:14" ht="15">
      <c r="G329" s="45"/>
      <c r="H329" s="31"/>
      <c r="I329" s="44"/>
      <c r="K329" s="2"/>
      <c r="L329" s="2"/>
      <c r="M329" s="30">
        <f>IF(B329="","",COUNTIF($D$3:D329,D329)-IF(D329="M",COUNTIF($Q$3:Q329,"M"))-IF(D329="F",COUNTIF($Q$3:Q329,"F")))</f>
      </c>
      <c r="N329" s="2">
        <f t="shared" si="5"/>
        <v>0</v>
      </c>
    </row>
    <row r="330" spans="7:14" ht="15">
      <c r="G330" s="45"/>
      <c r="H330" s="31"/>
      <c r="I330" s="44"/>
      <c r="K330" s="2"/>
      <c r="L330" s="2"/>
      <c r="M330" s="30">
        <f>IF(B330="","",COUNTIF($D$3:D330,D330)-IF(D330="M",COUNTIF($Q$3:Q330,"M"))-IF(D330="F",COUNTIF($Q$3:Q330,"F")))</f>
      </c>
      <c r="N330" s="2">
        <f t="shared" si="5"/>
        <v>0</v>
      </c>
    </row>
    <row r="331" spans="7:14" ht="15">
      <c r="G331" s="45"/>
      <c r="H331" s="31"/>
      <c r="I331" s="44"/>
      <c r="K331" s="2"/>
      <c r="L331" s="2"/>
      <c r="M331" s="30">
        <f>IF(B331="","",COUNTIF($D$3:D331,D331)-IF(D331="M",COUNTIF($Q$3:Q331,"M"))-IF(D331="F",COUNTIF($Q$3:Q331,"F")))</f>
      </c>
      <c r="N331" s="2">
        <f t="shared" si="5"/>
        <v>0</v>
      </c>
    </row>
    <row r="332" spans="7:14" ht="15">
      <c r="G332" s="45"/>
      <c r="H332" s="31"/>
      <c r="I332" s="44"/>
      <c r="K332" s="2"/>
      <c r="L332" s="2"/>
      <c r="M332" s="30">
        <f>IF(B332="","",COUNTIF($D$3:D332,D332)-IF(D332="M",COUNTIF($Q$3:Q332,"M"))-IF(D332="F",COUNTIF($Q$3:Q332,"F")))</f>
      </c>
      <c r="N332" s="2">
        <f t="shared" si="5"/>
        <v>0</v>
      </c>
    </row>
    <row r="333" spans="7:14" ht="15">
      <c r="G333" s="45"/>
      <c r="H333" s="31"/>
      <c r="I333" s="44"/>
      <c r="K333" s="2"/>
      <c r="L333" s="2"/>
      <c r="M333" s="30">
        <f>IF(B333="","",COUNTIF($D$3:D333,D333)-IF(D333="M",COUNTIF($Q$3:Q333,"M"))-IF(D333="F",COUNTIF($Q$3:Q333,"F")))</f>
      </c>
      <c r="N333" s="2">
        <f t="shared" si="5"/>
        <v>0</v>
      </c>
    </row>
    <row r="334" spans="7:14" ht="15">
      <c r="G334" s="45"/>
      <c r="H334" s="31"/>
      <c r="I334" s="44"/>
      <c r="K334" s="2"/>
      <c r="L334" s="2"/>
      <c r="M334" s="30">
        <f>IF(B334="","",COUNTIF($D$3:D334,D334)-IF(D334="M",COUNTIF($Q$3:Q334,"M"))-IF(D334="F",COUNTIF($Q$3:Q334,"F")))</f>
      </c>
      <c r="N334" s="2">
        <f t="shared" si="5"/>
        <v>0</v>
      </c>
    </row>
    <row r="335" spans="7:14" ht="15">
      <c r="G335" s="45"/>
      <c r="H335" s="31"/>
      <c r="I335" s="44"/>
      <c r="K335" s="2"/>
      <c r="L335" s="2"/>
      <c r="M335" s="30">
        <f>IF(B335="","",COUNTIF($D$3:D335,D335)-IF(D335="M",COUNTIF($Q$3:Q335,"M"))-IF(D335="F",COUNTIF($Q$3:Q335,"F")))</f>
      </c>
      <c r="N335" s="2">
        <f t="shared" si="5"/>
        <v>0</v>
      </c>
    </row>
    <row r="336" spans="7:14" ht="15">
      <c r="G336" s="45"/>
      <c r="H336" s="31"/>
      <c r="I336" s="44"/>
      <c r="K336" s="2"/>
      <c r="L336" s="2"/>
      <c r="M336" s="30">
        <f>IF(B336="","",COUNTIF($D$3:D336,D336)-IF(D336="M",COUNTIF($Q$3:Q336,"M"))-IF(D336="F",COUNTIF($Q$3:Q336,"F")))</f>
      </c>
      <c r="N336" s="2">
        <f t="shared" si="5"/>
        <v>0</v>
      </c>
    </row>
    <row r="337" spans="7:14" ht="15">
      <c r="G337" s="45"/>
      <c r="H337" s="31"/>
      <c r="I337" s="44"/>
      <c r="K337" s="2"/>
      <c r="L337" s="2"/>
      <c r="M337" s="30">
        <f>IF(B337="","",COUNTIF($D$3:D337,D337)-IF(D337="M",COUNTIF($Q$3:Q337,"M"))-IF(D337="F",COUNTIF($Q$3:Q337,"F")))</f>
      </c>
      <c r="N337" s="2">
        <f t="shared" si="5"/>
        <v>0</v>
      </c>
    </row>
    <row r="338" spans="7:14" ht="15">
      <c r="G338" s="45"/>
      <c r="H338" s="31"/>
      <c r="I338" s="44"/>
      <c r="K338" s="2"/>
      <c r="L338" s="2"/>
      <c r="M338" s="30">
        <f>IF(B338="","",COUNTIF($D$3:D338,D338)-IF(D338="M",COUNTIF($Q$3:Q338,"M"))-IF(D338="F",COUNTIF($Q$3:Q338,"F")))</f>
      </c>
      <c r="N338" s="2">
        <f t="shared" si="5"/>
        <v>0</v>
      </c>
    </row>
    <row r="339" spans="7:14" ht="15">
      <c r="G339" s="45"/>
      <c r="H339" s="31"/>
      <c r="I339" s="44"/>
      <c r="K339" s="2"/>
      <c r="L339" s="2"/>
      <c r="M339" s="30">
        <f>IF(B339="","",COUNTIF($D$3:D339,D339)-IF(D339="M",COUNTIF($Q$3:Q339,"M"))-IF(D339="F",COUNTIF($Q$3:Q339,"F")))</f>
      </c>
      <c r="N339" s="2">
        <f t="shared" si="5"/>
        <v>0</v>
      </c>
    </row>
    <row r="340" spans="7:14" ht="15">
      <c r="G340" s="45"/>
      <c r="H340" s="31"/>
      <c r="I340" s="44"/>
      <c r="K340" s="2"/>
      <c r="L340" s="2"/>
      <c r="M340" s="30">
        <f>IF(B340="","",COUNTIF($D$3:D340,D340)-IF(D340="M",COUNTIF($Q$3:Q340,"M"))-IF(D340="F",COUNTIF($Q$3:Q340,"F")))</f>
      </c>
      <c r="N340" s="2">
        <f t="shared" si="5"/>
        <v>0</v>
      </c>
    </row>
    <row r="341" spans="7:14" ht="15">
      <c r="G341" s="45"/>
      <c r="H341" s="31"/>
      <c r="I341" s="44"/>
      <c r="K341" s="2"/>
      <c r="L341" s="2"/>
      <c r="M341" s="30">
        <f>IF(B341="","",COUNTIF($D$3:D341,D341)-IF(D341="M",COUNTIF($Q$3:Q341,"M"))-IF(D341="F",COUNTIF($Q$3:Q341,"F")))</f>
      </c>
      <c r="N341" s="2">
        <f t="shared" si="5"/>
        <v>0</v>
      </c>
    </row>
    <row r="342" spans="7:14" ht="15">
      <c r="G342" s="45"/>
      <c r="H342" s="31"/>
      <c r="I342" s="44"/>
      <c r="K342" s="2"/>
      <c r="L342" s="2"/>
      <c r="M342" s="30">
        <f>IF(B342="","",COUNTIF($D$3:D342,D342)-IF(D342="M",COUNTIF($Q$3:Q342,"M"))-IF(D342="F",COUNTIF($Q$3:Q342,"F")))</f>
      </c>
      <c r="N342" s="2">
        <f t="shared" si="5"/>
        <v>0</v>
      </c>
    </row>
    <row r="343" spans="7:14" ht="15">
      <c r="G343" s="45"/>
      <c r="H343" s="31"/>
      <c r="I343" s="44"/>
      <c r="K343" s="2"/>
      <c r="L343" s="2"/>
      <c r="M343" s="30">
        <f>IF(B343="","",COUNTIF($D$3:D343,D343)-IF(D343="M",COUNTIF($Q$3:Q343,"M"))-IF(D343="F",COUNTIF($Q$3:Q343,"F")))</f>
      </c>
      <c r="N343" s="2">
        <f t="shared" si="5"/>
        <v>0</v>
      </c>
    </row>
    <row r="344" spans="7:14" ht="15">
      <c r="G344" s="45"/>
      <c r="H344" s="31"/>
      <c r="I344" s="44"/>
      <c r="K344" s="2"/>
      <c r="L344" s="2"/>
      <c r="M344" s="30">
        <f>IF(B344="","",COUNTIF($D$3:D344,D344)-IF(D344="M",COUNTIF($Q$3:Q344,"M"))-IF(D344="F",COUNTIF($Q$3:Q344,"F")))</f>
      </c>
      <c r="N344" s="2">
        <f t="shared" si="5"/>
        <v>0</v>
      </c>
    </row>
    <row r="345" spans="7:14" ht="15">
      <c r="G345" s="45"/>
      <c r="H345" s="31"/>
      <c r="I345" s="44"/>
      <c r="K345" s="2"/>
      <c r="L345" s="2"/>
      <c r="M345" s="30">
        <f>IF(B345="","",COUNTIF($D$3:D345,D345)-IF(D345="M",COUNTIF($Q$3:Q345,"M"))-IF(D345="F",COUNTIF($Q$3:Q345,"F")))</f>
      </c>
      <c r="N345" s="2">
        <f t="shared" si="5"/>
        <v>0</v>
      </c>
    </row>
    <row r="346" spans="7:14" ht="15">
      <c r="G346" s="45"/>
      <c r="H346" s="31"/>
      <c r="I346" s="44"/>
      <c r="K346" s="2"/>
      <c r="L346" s="2"/>
      <c r="M346" s="30">
        <f>IF(B346="","",COUNTIF($D$3:D346,D346)-IF(D346="M",COUNTIF($Q$3:Q346,"M"))-IF(D346="F",COUNTIF($Q$3:Q346,"F")))</f>
      </c>
      <c r="N346" s="2">
        <f t="shared" si="5"/>
        <v>0</v>
      </c>
    </row>
    <row r="347" spans="7:14" ht="15">
      <c r="G347" s="45"/>
      <c r="H347" s="31"/>
      <c r="I347" s="44"/>
      <c r="K347" s="2"/>
      <c r="L347" s="2"/>
      <c r="M347" s="30">
        <f>IF(B347="","",COUNTIF($D$3:D347,D347)-IF(D347="M",COUNTIF($Q$3:Q347,"M"))-IF(D347="F",COUNTIF($Q$3:Q347,"F")))</f>
      </c>
      <c r="N347" s="2">
        <f t="shared" si="5"/>
        <v>0</v>
      </c>
    </row>
    <row r="348" spans="7:14" ht="15">
      <c r="G348" s="45"/>
      <c r="H348" s="31"/>
      <c r="I348" s="44"/>
      <c r="K348" s="2"/>
      <c r="L348" s="2"/>
      <c r="M348" s="30">
        <f>IF(B348="","",COUNTIF($D$3:D348,D348)-IF(D348="M",COUNTIF($Q$3:Q348,"M"))-IF(D348="F",COUNTIF($Q$3:Q348,"F")))</f>
      </c>
      <c r="N348" s="2">
        <f t="shared" si="5"/>
        <v>0</v>
      </c>
    </row>
    <row r="349" spans="7:14" ht="15">
      <c r="G349" s="45"/>
      <c r="H349" s="31"/>
      <c r="I349" s="44"/>
      <c r="K349" s="2"/>
      <c r="L349" s="2"/>
      <c r="M349" s="30">
        <f>IF(B349="","",COUNTIF($D$3:D349,D349)-IF(D349="M",COUNTIF($Q$3:Q349,"M"))-IF(D349="F",COUNTIF($Q$3:Q349,"F")))</f>
      </c>
      <c r="N349" s="2">
        <f t="shared" si="5"/>
        <v>0</v>
      </c>
    </row>
    <row r="350" spans="7:14" ht="15">
      <c r="G350" s="45"/>
      <c r="H350" s="31"/>
      <c r="I350" s="44"/>
      <c r="K350" s="2"/>
      <c r="L350" s="2"/>
      <c r="M350" s="30">
        <f>IF(B350="","",COUNTIF($D$3:D350,D350)-IF(D350="M",COUNTIF($Q$3:Q350,"M"))-IF(D350="F",COUNTIF($Q$3:Q350,"F")))</f>
      </c>
      <c r="N350" s="2">
        <f t="shared" si="5"/>
        <v>0</v>
      </c>
    </row>
    <row r="351" spans="7:14" ht="15">
      <c r="G351" s="45"/>
      <c r="H351" s="31"/>
      <c r="I351" s="44"/>
      <c r="K351" s="2"/>
      <c r="L351" s="2"/>
      <c r="M351" s="30">
        <f>IF(B351="","",COUNTIF($D$3:D351,D351)-IF(D351="M",COUNTIF($Q$3:Q351,"M"))-IF(D351="F",COUNTIF($Q$3:Q351,"F")))</f>
      </c>
      <c r="N351" s="2">
        <f t="shared" si="5"/>
        <v>0</v>
      </c>
    </row>
    <row r="352" spans="7:14" ht="15">
      <c r="G352" s="45"/>
      <c r="H352" s="31"/>
      <c r="I352" s="44"/>
      <c r="K352" s="2"/>
      <c r="L352" s="2"/>
      <c r="M352" s="30">
        <f>IF(B352="","",COUNTIF($D$3:D352,D352)-IF(D352="M",COUNTIF($Q$3:Q352,"M"))-IF(D352="F",COUNTIF($Q$3:Q352,"F")))</f>
      </c>
      <c r="N352" s="2">
        <f t="shared" si="5"/>
        <v>0</v>
      </c>
    </row>
    <row r="353" spans="7:14" ht="15">
      <c r="G353" s="45"/>
      <c r="H353" s="31"/>
      <c r="I353" s="44"/>
      <c r="K353" s="2"/>
      <c r="L353" s="2"/>
      <c r="M353" s="30">
        <f>IF(B353="","",COUNTIF($D$3:D353,D353)-IF(D353="M",COUNTIF($Q$3:Q353,"M"))-IF(D353="F",COUNTIF($Q$3:Q353,"F")))</f>
      </c>
      <c r="N353" s="2">
        <f t="shared" si="5"/>
        <v>0</v>
      </c>
    </row>
    <row r="354" spans="7:14" ht="15">
      <c r="G354" s="45"/>
      <c r="H354" s="31"/>
      <c r="I354" s="44"/>
      <c r="K354" s="2"/>
      <c r="L354" s="2"/>
      <c r="M354" s="30">
        <f>IF(B354="","",COUNTIF($D$3:D354,D354)-IF(D354="M",COUNTIF($Q$3:Q354,"M"))-IF(D354="F",COUNTIF($Q$3:Q354,"F")))</f>
      </c>
      <c r="N354" s="2">
        <f t="shared" si="5"/>
        <v>0</v>
      </c>
    </row>
    <row r="355" spans="7:14" ht="15">
      <c r="G355" s="45"/>
      <c r="H355" s="31"/>
      <c r="I355" s="44"/>
      <c r="K355" s="2"/>
      <c r="L355" s="2"/>
      <c r="M355" s="30">
        <f>IF(B355="","",COUNTIF($D$3:D355,D355)-IF(D355="M",COUNTIF($Q$3:Q355,"M"))-IF(D355="F",COUNTIF($Q$3:Q355,"F")))</f>
      </c>
      <c r="N355" s="2">
        <f aca="true" t="shared" si="6" ref="N355:N418">A355</f>
        <v>0</v>
      </c>
    </row>
    <row r="356" spans="7:14" ht="15">
      <c r="G356" s="45"/>
      <c r="H356" s="31"/>
      <c r="I356" s="44"/>
      <c r="K356" s="2"/>
      <c r="L356" s="2"/>
      <c r="M356" s="30">
        <f>IF(B356="","",COUNTIF($D$3:D356,D356)-IF(D356="M",COUNTIF($Q$3:Q356,"M"))-IF(D356="F",COUNTIF($Q$3:Q356,"F")))</f>
      </c>
      <c r="N356" s="2">
        <f t="shared" si="6"/>
        <v>0</v>
      </c>
    </row>
    <row r="357" spans="7:14" ht="15">
      <c r="G357" s="45"/>
      <c r="H357" s="31"/>
      <c r="I357" s="44"/>
      <c r="K357" s="2"/>
      <c r="L357" s="2"/>
      <c r="M357" s="30">
        <f>IF(B357="","",COUNTIF($D$3:D357,D357)-IF(D357="M",COUNTIF($Q$3:Q357,"M"))-IF(D357="F",COUNTIF($Q$3:Q357,"F")))</f>
      </c>
      <c r="N357" s="2">
        <f t="shared" si="6"/>
        <v>0</v>
      </c>
    </row>
    <row r="358" spans="7:14" ht="15">
      <c r="G358" s="45"/>
      <c r="H358" s="31"/>
      <c r="I358" s="44"/>
      <c r="K358" s="2"/>
      <c r="L358" s="2"/>
      <c r="M358" s="30">
        <f>IF(B358="","",COUNTIF($D$3:D358,D358)-IF(D358="M",COUNTIF($Q$3:Q358,"M"))-IF(D358="F",COUNTIF($Q$3:Q358,"F")))</f>
      </c>
      <c r="N358" s="2">
        <f t="shared" si="6"/>
        <v>0</v>
      </c>
    </row>
    <row r="359" spans="7:14" ht="15">
      <c r="G359" s="45"/>
      <c r="H359" s="31"/>
      <c r="I359" s="44"/>
      <c r="K359" s="2"/>
      <c r="L359" s="2"/>
      <c r="M359" s="30">
        <f>IF(B359="","",COUNTIF($D$3:D359,D359)-IF(D359="M",COUNTIF($Q$3:Q359,"M"))-IF(D359="F",COUNTIF($Q$3:Q359,"F")))</f>
      </c>
      <c r="N359" s="2">
        <f t="shared" si="6"/>
        <v>0</v>
      </c>
    </row>
    <row r="360" spans="7:14" ht="15">
      <c r="G360" s="45"/>
      <c r="H360" s="31"/>
      <c r="I360" s="44"/>
      <c r="K360" s="2"/>
      <c r="L360" s="2"/>
      <c r="M360" s="30">
        <f>IF(B360="","",COUNTIF($D$3:D360,D360)-IF(D360="M",COUNTIF($Q$3:Q360,"M"))-IF(D360="F",COUNTIF($Q$3:Q360,"F")))</f>
      </c>
      <c r="N360" s="2">
        <f t="shared" si="6"/>
        <v>0</v>
      </c>
    </row>
    <row r="361" spans="7:14" ht="15">
      <c r="G361" s="45"/>
      <c r="H361" s="31"/>
      <c r="I361" s="44"/>
      <c r="K361" s="2"/>
      <c r="L361" s="2"/>
      <c r="M361" s="30">
        <f>IF(B361="","",COUNTIF($D$3:D361,D361)-IF(D361="M",COUNTIF($Q$3:Q361,"M"))-IF(D361="F",COUNTIF($Q$3:Q361,"F")))</f>
      </c>
      <c r="N361" s="2">
        <f t="shared" si="6"/>
        <v>0</v>
      </c>
    </row>
    <row r="362" spans="7:14" ht="15">
      <c r="G362" s="45"/>
      <c r="H362" s="31"/>
      <c r="I362" s="44"/>
      <c r="K362" s="2"/>
      <c r="L362" s="2"/>
      <c r="M362" s="30">
        <f>IF(B362="","",COUNTIF($D$3:D362,D362)-IF(D362="M",COUNTIF($Q$3:Q362,"M"))-IF(D362="F",COUNTIF($Q$3:Q362,"F")))</f>
      </c>
      <c r="N362" s="2">
        <f t="shared" si="6"/>
        <v>0</v>
      </c>
    </row>
    <row r="363" spans="7:14" ht="15">
      <c r="G363" s="45"/>
      <c r="H363" s="31"/>
      <c r="I363" s="44"/>
      <c r="K363" s="2"/>
      <c r="L363" s="2"/>
      <c r="M363" s="30">
        <f>IF(B363="","",COUNTIF($D$3:D363,D363)-IF(D363="M",COUNTIF($Q$3:Q363,"M"))-IF(D363="F",COUNTIF($Q$3:Q363,"F")))</f>
      </c>
      <c r="N363" s="2">
        <f t="shared" si="6"/>
        <v>0</v>
      </c>
    </row>
    <row r="364" spans="7:14" ht="15">
      <c r="G364" s="45"/>
      <c r="H364" s="31"/>
      <c r="I364" s="44"/>
      <c r="K364" s="2"/>
      <c r="L364" s="2"/>
      <c r="M364" s="30">
        <f>IF(B364="","",COUNTIF($D$3:D364,D364)-IF(D364="M",COUNTIF($Q$3:Q364,"M"))-IF(D364="F",COUNTIF($Q$3:Q364,"F")))</f>
      </c>
      <c r="N364" s="2">
        <f t="shared" si="6"/>
        <v>0</v>
      </c>
    </row>
    <row r="365" spans="7:14" ht="15">
      <c r="G365" s="45"/>
      <c r="H365" s="31"/>
      <c r="I365" s="44"/>
      <c r="K365" s="2"/>
      <c r="L365" s="2"/>
      <c r="M365" s="30">
        <f>IF(B365="","",COUNTIF($D$3:D365,D365)-IF(D365="M",COUNTIF($Q$3:Q365,"M"))-IF(D365="F",COUNTIF($Q$3:Q365,"F")))</f>
      </c>
      <c r="N365" s="2">
        <f t="shared" si="6"/>
        <v>0</v>
      </c>
    </row>
    <row r="366" spans="7:14" ht="15">
      <c r="G366" s="45"/>
      <c r="H366" s="31"/>
      <c r="I366" s="44"/>
      <c r="K366" s="2"/>
      <c r="L366" s="2"/>
      <c r="M366" s="30">
        <f>IF(B366="","",COUNTIF($D$3:D366,D366)-IF(D366="M",COUNTIF($Q$3:Q366,"M"))-IF(D366="F",COUNTIF($Q$3:Q366,"F")))</f>
      </c>
      <c r="N366" s="2">
        <f t="shared" si="6"/>
        <v>0</v>
      </c>
    </row>
    <row r="367" spans="7:14" ht="15">
      <c r="G367" s="45"/>
      <c r="H367" s="31"/>
      <c r="I367" s="44"/>
      <c r="K367" s="2"/>
      <c r="L367" s="2"/>
      <c r="M367" s="30">
        <f>IF(B367="","",COUNTIF($D$3:D367,D367)-IF(D367="M",COUNTIF($Q$3:Q367,"M"))-IF(D367="F",COUNTIF($Q$3:Q367,"F")))</f>
      </c>
      <c r="N367" s="2">
        <f t="shared" si="6"/>
        <v>0</v>
      </c>
    </row>
    <row r="368" spans="7:14" ht="15">
      <c r="G368" s="45"/>
      <c r="H368" s="31"/>
      <c r="I368" s="44"/>
      <c r="K368" s="2"/>
      <c r="L368" s="2"/>
      <c r="M368" s="30">
        <f>IF(B368="","",COUNTIF($D$3:D368,D368)-IF(D368="M",COUNTIF($Q$3:Q368,"M"))-IF(D368="F",COUNTIF($Q$3:Q368,"F")))</f>
      </c>
      <c r="N368" s="2">
        <f t="shared" si="6"/>
        <v>0</v>
      </c>
    </row>
    <row r="369" spans="7:14" ht="15">
      <c r="G369" s="45"/>
      <c r="H369" s="31"/>
      <c r="I369" s="44"/>
      <c r="K369" s="2"/>
      <c r="L369" s="2"/>
      <c r="M369" s="30">
        <f>IF(B369="","",COUNTIF($D$3:D369,D369)-IF(D369="M",COUNTIF($Q$3:Q369,"M"))-IF(D369="F",COUNTIF($Q$3:Q369,"F")))</f>
      </c>
      <c r="N369" s="2">
        <f t="shared" si="6"/>
        <v>0</v>
      </c>
    </row>
    <row r="370" spans="7:14" ht="15">
      <c r="G370" s="45"/>
      <c r="H370" s="31"/>
      <c r="I370" s="44"/>
      <c r="K370" s="2"/>
      <c r="L370" s="2"/>
      <c r="M370" s="30">
        <f>IF(B370="","",COUNTIF($D$3:D370,D370)-IF(D370="M",COUNTIF($Q$3:Q370,"M"))-IF(D370="F",COUNTIF($Q$3:Q370,"F")))</f>
      </c>
      <c r="N370" s="2">
        <f t="shared" si="6"/>
        <v>0</v>
      </c>
    </row>
    <row r="371" spans="7:14" ht="15">
      <c r="G371" s="45"/>
      <c r="H371" s="31"/>
      <c r="I371" s="44"/>
      <c r="K371" s="2"/>
      <c r="L371" s="2"/>
      <c r="M371" s="30">
        <f>IF(B371="","",COUNTIF($D$3:D371,D371)-IF(D371="M",COUNTIF($Q$3:Q371,"M"))-IF(D371="F",COUNTIF($Q$3:Q371,"F")))</f>
      </c>
      <c r="N371" s="2">
        <f t="shared" si="6"/>
        <v>0</v>
      </c>
    </row>
    <row r="372" spans="7:14" ht="15">
      <c r="G372" s="45"/>
      <c r="H372" s="31"/>
      <c r="I372" s="44"/>
      <c r="K372" s="2"/>
      <c r="L372" s="2"/>
      <c r="M372" s="30">
        <f>IF(B372="","",COUNTIF($D$3:D372,D372)-IF(D372="M",COUNTIF($Q$3:Q372,"M"))-IF(D372="F",COUNTIF($Q$3:Q372,"F")))</f>
      </c>
      <c r="N372" s="2">
        <f t="shared" si="6"/>
        <v>0</v>
      </c>
    </row>
    <row r="373" spans="7:14" ht="15">
      <c r="G373" s="45"/>
      <c r="H373" s="31"/>
      <c r="I373" s="44"/>
      <c r="K373" s="2"/>
      <c r="L373" s="2"/>
      <c r="M373" s="30">
        <f>IF(B373="","",COUNTIF($D$3:D373,D373)-IF(D373="M",COUNTIF($Q$3:Q373,"M"))-IF(D373="F",COUNTIF($Q$3:Q373,"F")))</f>
      </c>
      <c r="N373" s="2">
        <f t="shared" si="6"/>
        <v>0</v>
      </c>
    </row>
    <row r="374" spans="7:14" ht="15">
      <c r="G374" s="45"/>
      <c r="H374" s="31"/>
      <c r="I374" s="44"/>
      <c r="K374" s="2"/>
      <c r="L374" s="2"/>
      <c r="M374" s="30">
        <f>IF(B374="","",COUNTIF($D$3:D374,D374)-IF(D374="M",COUNTIF($Q$3:Q374,"M"))-IF(D374="F",COUNTIF($Q$3:Q374,"F")))</f>
      </c>
      <c r="N374" s="2">
        <f t="shared" si="6"/>
        <v>0</v>
      </c>
    </row>
    <row r="375" spans="7:14" ht="15">
      <c r="G375" s="45"/>
      <c r="H375" s="31"/>
      <c r="I375" s="44"/>
      <c r="K375" s="2"/>
      <c r="L375" s="2"/>
      <c r="M375" s="30">
        <f>IF(B375="","",COUNTIF($D$3:D375,D375)-IF(D375="M",COUNTIF($Q$3:Q375,"M"))-IF(D375="F",COUNTIF($Q$3:Q375,"F")))</f>
      </c>
      <c r="N375" s="2">
        <f t="shared" si="6"/>
        <v>0</v>
      </c>
    </row>
    <row r="376" spans="7:14" ht="15">
      <c r="G376" s="45"/>
      <c r="H376" s="31"/>
      <c r="I376" s="44"/>
      <c r="K376" s="2"/>
      <c r="L376" s="2"/>
      <c r="M376" s="30">
        <f>IF(B376="","",COUNTIF($D$3:D376,D376)-IF(D376="M",COUNTIF($Q$3:Q376,"M"))-IF(D376="F",COUNTIF($Q$3:Q376,"F")))</f>
      </c>
      <c r="N376" s="2">
        <f t="shared" si="6"/>
        <v>0</v>
      </c>
    </row>
    <row r="377" spans="7:14" ht="15">
      <c r="G377" s="45"/>
      <c r="H377" s="31"/>
      <c r="I377" s="44"/>
      <c r="K377" s="2"/>
      <c r="L377" s="2"/>
      <c r="M377" s="30">
        <f>IF(B377="","",COUNTIF($D$3:D377,D377)-IF(D377="M",COUNTIF($Q$3:Q377,"M"))-IF(D377="F",COUNTIF($Q$3:Q377,"F")))</f>
      </c>
      <c r="N377" s="2">
        <f t="shared" si="6"/>
        <v>0</v>
      </c>
    </row>
    <row r="378" spans="7:14" ht="15">
      <c r="G378" s="45"/>
      <c r="H378" s="31"/>
      <c r="I378" s="44"/>
      <c r="K378" s="2"/>
      <c r="L378" s="2"/>
      <c r="M378" s="30">
        <f>IF(B378="","",COUNTIF($D$3:D378,D378)-IF(D378="M",COUNTIF($Q$3:Q378,"M"))-IF(D378="F",COUNTIF($Q$3:Q378,"F")))</f>
      </c>
      <c r="N378" s="2">
        <f t="shared" si="6"/>
        <v>0</v>
      </c>
    </row>
    <row r="379" spans="7:14" ht="15">
      <c r="G379" s="45"/>
      <c r="H379" s="31"/>
      <c r="I379" s="44"/>
      <c r="K379" s="2"/>
      <c r="L379" s="2"/>
      <c r="M379" s="30">
        <f>IF(B379="","",COUNTIF($D$3:D379,D379)-IF(D379="M",COUNTIF($Q$3:Q379,"M"))-IF(D379="F",COUNTIF($Q$3:Q379,"F")))</f>
      </c>
      <c r="N379" s="2">
        <f t="shared" si="6"/>
        <v>0</v>
      </c>
    </row>
    <row r="380" spans="7:14" ht="15">
      <c r="G380" s="45"/>
      <c r="H380" s="31"/>
      <c r="I380" s="44"/>
      <c r="K380" s="2"/>
      <c r="L380" s="2"/>
      <c r="M380" s="30">
        <f>IF(B380="","",COUNTIF($D$3:D380,D380)-IF(D380="M",COUNTIF($Q$3:Q380,"M"))-IF(D380="F",COUNTIF($Q$3:Q380,"F")))</f>
      </c>
      <c r="N380" s="2">
        <f t="shared" si="6"/>
        <v>0</v>
      </c>
    </row>
    <row r="381" spans="7:14" ht="15">
      <c r="G381" s="45"/>
      <c r="H381" s="31"/>
      <c r="I381" s="44"/>
      <c r="K381" s="2"/>
      <c r="L381" s="2"/>
      <c r="M381" s="30">
        <f>IF(B381="","",COUNTIF($D$3:D381,D381)-IF(D381="M",COUNTIF($Q$3:Q381,"M"))-IF(D381="F",COUNTIF($Q$3:Q381,"F")))</f>
      </c>
      <c r="N381" s="2">
        <f t="shared" si="6"/>
        <v>0</v>
      </c>
    </row>
    <row r="382" spans="7:14" ht="15">
      <c r="G382" s="45"/>
      <c r="H382" s="31"/>
      <c r="I382" s="44"/>
      <c r="K382" s="2"/>
      <c r="L382" s="2"/>
      <c r="M382" s="30">
        <f>IF(B382="","",COUNTIF($D$3:D382,D382)-IF(D382="M",COUNTIF($Q$3:Q382,"M"))-IF(D382="F",COUNTIF($Q$3:Q382,"F")))</f>
      </c>
      <c r="N382" s="2">
        <f t="shared" si="6"/>
        <v>0</v>
      </c>
    </row>
    <row r="383" spans="7:14" ht="15">
      <c r="G383" s="45"/>
      <c r="H383" s="31"/>
      <c r="I383" s="44"/>
      <c r="K383" s="2"/>
      <c r="L383" s="2"/>
      <c r="M383" s="30">
        <f>IF(B383="","",COUNTIF($D$3:D383,D383)-IF(D383="M",COUNTIF($Q$3:Q383,"M"))-IF(D383="F",COUNTIF($Q$3:Q383,"F")))</f>
      </c>
      <c r="N383" s="2">
        <f t="shared" si="6"/>
        <v>0</v>
      </c>
    </row>
    <row r="384" spans="7:14" ht="15">
      <c r="G384" s="45"/>
      <c r="H384" s="31"/>
      <c r="I384" s="44"/>
      <c r="K384" s="2"/>
      <c r="L384" s="2"/>
      <c r="M384" s="30">
        <f>IF(B384="","",COUNTIF($D$3:D384,D384)-IF(D384="M",COUNTIF($Q$3:Q384,"M"))-IF(D384="F",COUNTIF($Q$3:Q384,"F")))</f>
      </c>
      <c r="N384" s="2">
        <f t="shared" si="6"/>
        <v>0</v>
      </c>
    </row>
    <row r="385" spans="7:14" ht="15">
      <c r="G385" s="45"/>
      <c r="H385" s="31"/>
      <c r="I385" s="44"/>
      <c r="K385" s="2"/>
      <c r="L385" s="2"/>
      <c r="M385" s="30">
        <f>IF(B385="","",COUNTIF($D$3:D385,D385)-IF(D385="M",COUNTIF($Q$3:Q385,"M"))-IF(D385="F",COUNTIF($Q$3:Q385,"F")))</f>
      </c>
      <c r="N385" s="2">
        <f t="shared" si="6"/>
        <v>0</v>
      </c>
    </row>
    <row r="386" spans="7:14" ht="15">
      <c r="G386" s="45"/>
      <c r="H386" s="31"/>
      <c r="I386" s="44"/>
      <c r="K386" s="2"/>
      <c r="L386" s="2"/>
      <c r="M386" s="30">
        <f>IF(B386="","",COUNTIF($D$3:D386,D386)-IF(D386="M",COUNTIF($Q$3:Q386,"M"))-IF(D386="F",COUNTIF($Q$3:Q386,"F")))</f>
      </c>
      <c r="N386" s="2">
        <f t="shared" si="6"/>
        <v>0</v>
      </c>
    </row>
    <row r="387" spans="7:14" ht="15">
      <c r="G387" s="45"/>
      <c r="H387" s="31"/>
      <c r="I387" s="44"/>
      <c r="K387" s="2"/>
      <c r="L387" s="2"/>
      <c r="M387" s="30">
        <f>IF(B387="","",COUNTIF($D$3:D387,D387)-IF(D387="M",COUNTIF($Q$3:Q387,"M"))-IF(D387="F",COUNTIF($Q$3:Q387,"F")))</f>
      </c>
      <c r="N387" s="2">
        <f t="shared" si="6"/>
        <v>0</v>
      </c>
    </row>
    <row r="388" spans="7:14" ht="15">
      <c r="G388" s="45"/>
      <c r="H388" s="31"/>
      <c r="I388" s="44"/>
      <c r="K388" s="2"/>
      <c r="L388" s="2"/>
      <c r="M388" s="30">
        <f>IF(B388="","",COUNTIF($D$3:D388,D388)-IF(D388="M",COUNTIF($Q$3:Q388,"M"))-IF(D388="F",COUNTIF($Q$3:Q388,"F")))</f>
      </c>
      <c r="N388" s="2">
        <f t="shared" si="6"/>
        <v>0</v>
      </c>
    </row>
    <row r="389" spans="7:14" ht="15">
      <c r="G389" s="45"/>
      <c r="H389" s="31"/>
      <c r="I389" s="44"/>
      <c r="K389" s="2"/>
      <c r="L389" s="2"/>
      <c r="M389" s="30">
        <f>IF(B389="","",COUNTIF($D$3:D389,D389)-IF(D389="M",COUNTIF($Q$3:Q389,"M"))-IF(D389="F",COUNTIF($Q$3:Q389,"F")))</f>
      </c>
      <c r="N389" s="2">
        <f t="shared" si="6"/>
        <v>0</v>
      </c>
    </row>
    <row r="390" spans="7:14" ht="15">
      <c r="G390" s="45"/>
      <c r="H390" s="31"/>
      <c r="I390" s="44"/>
      <c r="K390" s="2"/>
      <c r="L390" s="2"/>
      <c r="M390" s="30">
        <f>IF(B390="","",COUNTIF($D$3:D390,D390)-IF(D390="M",COUNTIF($Q$3:Q390,"M"))-IF(D390="F",COUNTIF($Q$3:Q390,"F")))</f>
      </c>
      <c r="N390" s="2">
        <f t="shared" si="6"/>
        <v>0</v>
      </c>
    </row>
    <row r="391" spans="7:14" ht="15">
      <c r="G391" s="45"/>
      <c r="H391" s="31"/>
      <c r="I391" s="44"/>
      <c r="K391" s="2"/>
      <c r="L391" s="2"/>
      <c r="M391" s="30">
        <f>IF(B391="","",COUNTIF($D$3:D391,D391)-IF(D391="M",COUNTIF($Q$3:Q391,"M"))-IF(D391="F",COUNTIF($Q$3:Q391,"F")))</f>
      </c>
      <c r="N391" s="2">
        <f t="shared" si="6"/>
        <v>0</v>
      </c>
    </row>
    <row r="392" spans="7:14" ht="15">
      <c r="G392" s="45"/>
      <c r="H392" s="31"/>
      <c r="I392" s="44"/>
      <c r="K392" s="2"/>
      <c r="L392" s="2"/>
      <c r="M392" s="30">
        <f>IF(B392="","",COUNTIF($D$3:D392,D392)-IF(D392="M",COUNTIF($Q$3:Q392,"M"))-IF(D392="F",COUNTIF($Q$3:Q392,"F")))</f>
      </c>
      <c r="N392" s="2">
        <f t="shared" si="6"/>
        <v>0</v>
      </c>
    </row>
    <row r="393" spans="7:14" ht="15">
      <c r="G393" s="45"/>
      <c r="H393" s="31"/>
      <c r="I393" s="44"/>
      <c r="K393" s="2"/>
      <c r="L393" s="2"/>
      <c r="M393" s="30">
        <f>IF(B393="","",COUNTIF($D$3:D393,D393)-IF(D393="M",COUNTIF($Q$3:Q393,"M"))-IF(D393="F",COUNTIF($Q$3:Q393,"F")))</f>
      </c>
      <c r="N393" s="2">
        <f t="shared" si="6"/>
        <v>0</v>
      </c>
    </row>
    <row r="394" spans="7:14" ht="15">
      <c r="G394" s="45"/>
      <c r="H394" s="31"/>
      <c r="I394" s="44"/>
      <c r="K394" s="2"/>
      <c r="L394" s="2"/>
      <c r="M394" s="30">
        <f>IF(B394="","",COUNTIF($D$3:D394,D394)-IF(D394="M",COUNTIF($Q$3:Q394,"M"))-IF(D394="F",COUNTIF($Q$3:Q394,"F")))</f>
      </c>
      <c r="N394" s="2">
        <f t="shared" si="6"/>
        <v>0</v>
      </c>
    </row>
    <row r="395" spans="7:14" ht="15">
      <c r="G395" s="45"/>
      <c r="H395" s="31"/>
      <c r="I395" s="44"/>
      <c r="K395" s="2"/>
      <c r="L395" s="2"/>
      <c r="M395" s="30">
        <f>IF(B395="","",COUNTIF($D$3:D395,D395)-IF(D395="M",COUNTIF($Q$3:Q395,"M"))-IF(D395="F",COUNTIF($Q$3:Q395,"F")))</f>
      </c>
      <c r="N395" s="2">
        <f t="shared" si="6"/>
        <v>0</v>
      </c>
    </row>
    <row r="396" spans="7:14" ht="15">
      <c r="G396" s="45"/>
      <c r="H396" s="31"/>
      <c r="I396" s="44"/>
      <c r="K396" s="2"/>
      <c r="L396" s="2"/>
      <c r="M396" s="30">
        <f>IF(B396="","",COUNTIF($D$3:D396,D396)-IF(D396="M",COUNTIF($Q$3:Q396,"M"))-IF(D396="F",COUNTIF($Q$3:Q396,"F")))</f>
      </c>
      <c r="N396" s="2">
        <f t="shared" si="6"/>
        <v>0</v>
      </c>
    </row>
    <row r="397" spans="7:14" ht="15">
      <c r="G397" s="45"/>
      <c r="H397" s="31"/>
      <c r="I397" s="44"/>
      <c r="K397" s="2"/>
      <c r="L397" s="2"/>
      <c r="M397" s="30">
        <f>IF(B397="","",COUNTIF($D$3:D397,D397)-IF(D397="M",COUNTIF($Q$3:Q397,"M"))-IF(D397="F",COUNTIF($Q$3:Q397,"F")))</f>
      </c>
      <c r="N397" s="2">
        <f t="shared" si="6"/>
        <v>0</v>
      </c>
    </row>
    <row r="398" spans="7:14" ht="15">
      <c r="G398" s="45"/>
      <c r="H398" s="31"/>
      <c r="I398" s="44"/>
      <c r="K398" s="2"/>
      <c r="L398" s="2"/>
      <c r="M398" s="30">
        <f>IF(B398="","",COUNTIF($D$3:D398,D398)-IF(D398="M",COUNTIF($Q$3:Q398,"M"))-IF(D398="F",COUNTIF($Q$3:Q398,"F")))</f>
      </c>
      <c r="N398" s="2">
        <f t="shared" si="6"/>
        <v>0</v>
      </c>
    </row>
    <row r="399" spans="7:14" ht="15">
      <c r="G399" s="45"/>
      <c r="H399" s="31"/>
      <c r="I399" s="44"/>
      <c r="K399" s="2"/>
      <c r="L399" s="2"/>
      <c r="M399" s="30">
        <f>IF(B399="","",COUNTIF($D$3:D399,D399)-IF(D399="M",COUNTIF($Q$3:Q399,"M"))-IF(D399="F",COUNTIF($Q$3:Q399,"F")))</f>
      </c>
      <c r="N399" s="2">
        <f t="shared" si="6"/>
        <v>0</v>
      </c>
    </row>
    <row r="400" spans="7:14" ht="15">
      <c r="G400" s="45"/>
      <c r="H400" s="31"/>
      <c r="I400" s="44"/>
      <c r="K400" s="2"/>
      <c r="L400" s="2"/>
      <c r="M400" s="30">
        <f>IF(B400="","",COUNTIF($D$3:D400,D400)-IF(D400="M",COUNTIF($Q$3:Q400,"M"))-IF(D400="F",COUNTIF($Q$3:Q400,"F")))</f>
      </c>
      <c r="N400" s="2">
        <f t="shared" si="6"/>
        <v>0</v>
      </c>
    </row>
    <row r="401" spans="7:14" ht="15">
      <c r="G401" s="45"/>
      <c r="H401" s="31"/>
      <c r="I401" s="44"/>
      <c r="K401" s="2"/>
      <c r="L401" s="2"/>
      <c r="M401" s="30">
        <f>IF(B401="","",COUNTIF($D$3:D401,D401)-IF(D401="M",COUNTIF($Q$3:Q401,"M"))-IF(D401="F",COUNTIF($Q$3:Q401,"F")))</f>
      </c>
      <c r="N401" s="2">
        <f t="shared" si="6"/>
        <v>0</v>
      </c>
    </row>
    <row r="402" spans="7:14" ht="15">
      <c r="G402" s="45"/>
      <c r="H402" s="31"/>
      <c r="I402" s="44"/>
      <c r="K402" s="2"/>
      <c r="L402" s="2"/>
      <c r="M402" s="30">
        <f>IF(B402="","",COUNTIF($D$3:D402,D402)-IF(D402="M",COUNTIF($Q$3:Q402,"M"))-IF(D402="F",COUNTIF($Q$3:Q402,"F")))</f>
      </c>
      <c r="N402" s="2">
        <f t="shared" si="6"/>
        <v>0</v>
      </c>
    </row>
    <row r="403" spans="7:14" ht="15">
      <c r="G403" s="45"/>
      <c r="H403" s="31"/>
      <c r="I403" s="44"/>
      <c r="K403" s="2"/>
      <c r="L403" s="2"/>
      <c r="M403" s="30">
        <f>IF(B403="","",COUNTIF($D$3:D403,D403)-IF(D403="M",COUNTIF($Q$3:Q403,"M"))-IF(D403="F",COUNTIF($Q$3:Q403,"F")))</f>
      </c>
      <c r="N403" s="2">
        <f t="shared" si="6"/>
        <v>0</v>
      </c>
    </row>
    <row r="404" spans="7:14" ht="15">
      <c r="G404" s="45"/>
      <c r="H404" s="31"/>
      <c r="I404" s="44"/>
      <c r="K404" s="2"/>
      <c r="L404" s="2"/>
      <c r="M404" s="30">
        <f>IF(B404="","",COUNTIF($D$3:D404,D404)-IF(D404="M",COUNTIF($Q$3:Q404,"M"))-IF(D404="F",COUNTIF($Q$3:Q404,"F")))</f>
      </c>
      <c r="N404" s="2">
        <f t="shared" si="6"/>
        <v>0</v>
      </c>
    </row>
    <row r="405" spans="7:14" ht="15">
      <c r="G405" s="45"/>
      <c r="H405" s="31"/>
      <c r="I405" s="44"/>
      <c r="K405" s="2"/>
      <c r="L405" s="2"/>
      <c r="M405" s="30">
        <f>IF(B405="","",COUNTIF($D$3:D405,D405)-IF(D405="M",COUNTIF($Q$3:Q405,"M"))-IF(D405="F",COUNTIF($Q$3:Q405,"F")))</f>
      </c>
      <c r="N405" s="2">
        <f t="shared" si="6"/>
        <v>0</v>
      </c>
    </row>
    <row r="406" spans="7:14" ht="15">
      <c r="G406" s="45"/>
      <c r="H406" s="31"/>
      <c r="I406" s="44"/>
      <c r="K406" s="2"/>
      <c r="L406" s="2"/>
      <c r="M406" s="30">
        <f>IF(B406="","",COUNTIF($D$3:D406,D406)-IF(D406="M",COUNTIF($Q$3:Q406,"M"))-IF(D406="F",COUNTIF($Q$3:Q406,"F")))</f>
      </c>
      <c r="N406" s="2">
        <f t="shared" si="6"/>
        <v>0</v>
      </c>
    </row>
    <row r="407" spans="7:14" ht="15">
      <c r="G407" s="45"/>
      <c r="H407" s="31"/>
      <c r="I407" s="44"/>
      <c r="K407" s="2"/>
      <c r="L407" s="2"/>
      <c r="M407" s="30">
        <f>IF(B407="","",COUNTIF($D$3:D407,D407)-IF(D407="M",COUNTIF($Q$3:Q407,"M"))-IF(D407="F",COUNTIF($Q$3:Q407,"F")))</f>
      </c>
      <c r="N407" s="2">
        <f t="shared" si="6"/>
        <v>0</v>
      </c>
    </row>
    <row r="408" spans="7:14" ht="15">
      <c r="G408" s="45"/>
      <c r="H408" s="31"/>
      <c r="I408" s="44"/>
      <c r="K408" s="2"/>
      <c r="L408" s="2"/>
      <c r="M408" s="30">
        <f>IF(B408="","",COUNTIF($D$3:D408,D408)-IF(D408="M",COUNTIF($Q$3:Q408,"M"))-IF(D408="F",COUNTIF($Q$3:Q408,"F")))</f>
      </c>
      <c r="N408" s="2">
        <f t="shared" si="6"/>
        <v>0</v>
      </c>
    </row>
    <row r="409" spans="7:14" ht="15">
      <c r="G409" s="45"/>
      <c r="H409" s="31"/>
      <c r="I409" s="44"/>
      <c r="K409" s="2"/>
      <c r="L409" s="2"/>
      <c r="M409" s="30">
        <f>IF(B409="","",COUNTIF($D$3:D409,D409)-IF(D409="M",COUNTIF($Q$3:Q409,"M"))-IF(D409="F",COUNTIF($Q$3:Q409,"F")))</f>
      </c>
      <c r="N409" s="2">
        <f t="shared" si="6"/>
        <v>0</v>
      </c>
    </row>
    <row r="410" spans="7:14" ht="15">
      <c r="G410" s="45"/>
      <c r="H410" s="31"/>
      <c r="I410" s="44"/>
      <c r="K410" s="2"/>
      <c r="L410" s="2"/>
      <c r="M410" s="30">
        <f>IF(B410="","",COUNTIF($D$3:D410,D410)-IF(D410="M",COUNTIF($Q$3:Q410,"M"))-IF(D410="F",COUNTIF($Q$3:Q410,"F")))</f>
      </c>
      <c r="N410" s="2">
        <f t="shared" si="6"/>
        <v>0</v>
      </c>
    </row>
    <row r="411" spans="7:14" ht="15">
      <c r="G411" s="45"/>
      <c r="H411" s="31"/>
      <c r="I411" s="44"/>
      <c r="K411" s="2"/>
      <c r="L411" s="2"/>
      <c r="M411" s="30">
        <f>IF(B411="","",COUNTIF($D$3:D411,D411)-IF(D411="M",COUNTIF($Q$3:Q411,"M"))-IF(D411="F",COUNTIF($Q$3:Q411,"F")))</f>
      </c>
      <c r="N411" s="2">
        <f t="shared" si="6"/>
        <v>0</v>
      </c>
    </row>
    <row r="412" spans="7:14" ht="15">
      <c r="G412" s="45"/>
      <c r="H412" s="31"/>
      <c r="I412" s="44"/>
      <c r="K412" s="2"/>
      <c r="L412" s="2"/>
      <c r="M412" s="30">
        <f>IF(B412="","",COUNTIF($D$3:D412,D412)-IF(D412="M",COUNTIF($Q$3:Q412,"M"))-IF(D412="F",COUNTIF($Q$3:Q412,"F")))</f>
      </c>
      <c r="N412" s="2">
        <f t="shared" si="6"/>
        <v>0</v>
      </c>
    </row>
    <row r="413" spans="7:14" ht="15">
      <c r="G413" s="45"/>
      <c r="H413" s="31"/>
      <c r="I413" s="44"/>
      <c r="K413" s="2"/>
      <c r="L413" s="2"/>
      <c r="M413" s="30">
        <f>IF(B413="","",COUNTIF($D$3:D413,D413)-IF(D413="M",COUNTIF($Q$3:Q413,"M"))-IF(D413="F",COUNTIF($Q$3:Q413,"F")))</f>
      </c>
      <c r="N413" s="2">
        <f t="shared" si="6"/>
        <v>0</v>
      </c>
    </row>
    <row r="414" spans="7:14" ht="15">
      <c r="G414" s="45"/>
      <c r="H414" s="31"/>
      <c r="I414" s="44"/>
      <c r="K414" s="2"/>
      <c r="L414" s="2"/>
      <c r="M414" s="30">
        <f>IF(B414="","",COUNTIF($D$3:D414,D414)-IF(D414="M",COUNTIF($Q$3:Q414,"M"))-IF(D414="F",COUNTIF($Q$3:Q414,"F")))</f>
      </c>
      <c r="N414" s="2">
        <f t="shared" si="6"/>
        <v>0</v>
      </c>
    </row>
    <row r="415" spans="7:14" ht="15">
      <c r="G415" s="45"/>
      <c r="H415" s="31"/>
      <c r="I415" s="44"/>
      <c r="K415" s="2"/>
      <c r="L415" s="2"/>
      <c r="M415" s="30">
        <f>IF(B415="","",COUNTIF($D$3:D415,D415)-IF(D415="M",COUNTIF($Q$3:Q415,"M"))-IF(D415="F",COUNTIF($Q$3:Q415,"F")))</f>
      </c>
      <c r="N415" s="2">
        <f t="shared" si="6"/>
        <v>0</v>
      </c>
    </row>
    <row r="416" spans="7:14" ht="15">
      <c r="G416" s="45"/>
      <c r="H416" s="31"/>
      <c r="I416" s="44"/>
      <c r="K416" s="2"/>
      <c r="L416" s="2"/>
      <c r="M416" s="30">
        <f>IF(B416="","",COUNTIF($D$3:D416,D416)-IF(D416="M",COUNTIF($Q$3:Q416,"M"))-IF(D416="F",COUNTIF($Q$3:Q416,"F")))</f>
      </c>
      <c r="N416" s="2">
        <f t="shared" si="6"/>
        <v>0</v>
      </c>
    </row>
    <row r="417" spans="7:14" ht="15">
      <c r="G417" s="45"/>
      <c r="H417" s="31"/>
      <c r="I417" s="44"/>
      <c r="K417" s="2"/>
      <c r="L417" s="2"/>
      <c r="M417" s="30">
        <f>IF(B417="","",COUNTIF($D$3:D417,D417)-IF(D417="M",COUNTIF($Q$3:Q417,"M"))-IF(D417="F",COUNTIF($Q$3:Q417,"F")))</f>
      </c>
      <c r="N417" s="2">
        <f t="shared" si="6"/>
        <v>0</v>
      </c>
    </row>
    <row r="418" spans="7:14" ht="15">
      <c r="G418" s="45"/>
      <c r="H418" s="31"/>
      <c r="I418" s="44"/>
      <c r="K418" s="2"/>
      <c r="L418" s="2"/>
      <c r="M418" s="30">
        <f>IF(B418="","",COUNTIF($D$3:D418,D418)-IF(D418="M",COUNTIF($Q$3:Q418,"M"))-IF(D418="F",COUNTIF($Q$3:Q418,"F")))</f>
      </c>
      <c r="N418" s="2">
        <f t="shared" si="6"/>
        <v>0</v>
      </c>
    </row>
    <row r="419" spans="7:14" ht="15">
      <c r="G419" s="45"/>
      <c r="H419" s="31"/>
      <c r="I419" s="44"/>
      <c r="K419" s="2"/>
      <c r="L419" s="2"/>
      <c r="M419" s="30">
        <f>IF(B419="","",COUNTIF($D$3:D419,D419)-IF(D419="M",COUNTIF($Q$3:Q419,"M"))-IF(D419="F",COUNTIF($Q$3:Q419,"F")))</f>
      </c>
      <c r="N419" s="2">
        <f aca="true" t="shared" si="7" ref="N419:N482">A419</f>
        <v>0</v>
      </c>
    </row>
    <row r="420" spans="7:14" ht="15">
      <c r="G420" s="45"/>
      <c r="H420" s="31"/>
      <c r="I420" s="44"/>
      <c r="K420" s="2"/>
      <c r="L420" s="2"/>
      <c r="M420" s="30">
        <f>IF(B420="","",COUNTIF($D$3:D420,D420)-IF(D420="M",COUNTIF($Q$3:Q420,"M"))-IF(D420="F",COUNTIF($Q$3:Q420,"F")))</f>
      </c>
      <c r="N420" s="2">
        <f t="shared" si="7"/>
        <v>0</v>
      </c>
    </row>
    <row r="421" spans="7:14" ht="15">
      <c r="G421" s="45"/>
      <c r="H421" s="31"/>
      <c r="I421" s="44"/>
      <c r="K421" s="2"/>
      <c r="L421" s="2"/>
      <c r="M421" s="30">
        <f>IF(B421="","",COUNTIF($D$3:D421,D421)-IF(D421="M",COUNTIF($Q$3:Q421,"M"))-IF(D421="F",COUNTIF($Q$3:Q421,"F")))</f>
      </c>
      <c r="N421" s="2">
        <f t="shared" si="7"/>
        <v>0</v>
      </c>
    </row>
    <row r="422" spans="7:14" ht="15">
      <c r="G422" s="45"/>
      <c r="H422" s="31"/>
      <c r="I422" s="44"/>
      <c r="K422" s="2"/>
      <c r="L422" s="2"/>
      <c r="M422" s="30">
        <f>IF(B422="","",COUNTIF($D$3:D422,D422)-IF(D422="M",COUNTIF($Q$3:Q422,"M"))-IF(D422="F",COUNTIF($Q$3:Q422,"F")))</f>
      </c>
      <c r="N422" s="2">
        <f t="shared" si="7"/>
        <v>0</v>
      </c>
    </row>
    <row r="423" spans="7:14" ht="15">
      <c r="G423" s="45"/>
      <c r="H423" s="31"/>
      <c r="I423" s="44"/>
      <c r="K423" s="2"/>
      <c r="L423" s="2"/>
      <c r="M423" s="30">
        <f>IF(B423="","",COUNTIF($D$3:D423,D423)-IF(D423="M",COUNTIF($Q$3:Q423,"M"))-IF(D423="F",COUNTIF($Q$3:Q423,"F")))</f>
      </c>
      <c r="N423" s="2">
        <f t="shared" si="7"/>
        <v>0</v>
      </c>
    </row>
    <row r="424" spans="7:14" ht="15">
      <c r="G424" s="45"/>
      <c r="H424" s="31"/>
      <c r="I424" s="44"/>
      <c r="K424" s="2"/>
      <c r="L424" s="2"/>
      <c r="M424" s="30">
        <f>IF(B424="","",COUNTIF($D$3:D424,D424)-IF(D424="M",COUNTIF($Q$3:Q424,"M"))-IF(D424="F",COUNTIF($Q$3:Q424,"F")))</f>
      </c>
      <c r="N424" s="2">
        <f t="shared" si="7"/>
        <v>0</v>
      </c>
    </row>
    <row r="425" spans="7:14" ht="15">
      <c r="G425" s="45"/>
      <c r="H425" s="31"/>
      <c r="I425" s="44"/>
      <c r="K425" s="2"/>
      <c r="L425" s="2"/>
      <c r="M425" s="30">
        <f>IF(B425="","",COUNTIF($D$3:D425,D425)-IF(D425="M",COUNTIF($Q$3:Q425,"M"))-IF(D425="F",COUNTIF($Q$3:Q425,"F")))</f>
      </c>
      <c r="N425" s="2">
        <f t="shared" si="7"/>
        <v>0</v>
      </c>
    </row>
    <row r="426" spans="7:14" ht="15">
      <c r="G426" s="45"/>
      <c r="H426" s="31"/>
      <c r="I426" s="44"/>
      <c r="K426" s="2"/>
      <c r="L426" s="2"/>
      <c r="M426" s="30">
        <f>IF(B426="","",COUNTIF($D$3:D426,D426)-IF(D426="M",COUNTIF($Q$3:Q426,"M"))-IF(D426="F",COUNTIF($Q$3:Q426,"F")))</f>
      </c>
      <c r="N426" s="2">
        <f t="shared" si="7"/>
        <v>0</v>
      </c>
    </row>
    <row r="427" spans="7:14" ht="15">
      <c r="G427" s="45"/>
      <c r="H427" s="31"/>
      <c r="I427" s="44"/>
      <c r="K427" s="2"/>
      <c r="L427" s="2"/>
      <c r="M427" s="30">
        <f>IF(B427="","",COUNTIF($D$3:D427,D427)-IF(D427="M",COUNTIF($Q$3:Q427,"M"))-IF(D427="F",COUNTIF($Q$3:Q427,"F")))</f>
      </c>
      <c r="N427" s="2">
        <f t="shared" si="7"/>
        <v>0</v>
      </c>
    </row>
    <row r="428" spans="7:14" ht="15">
      <c r="G428" s="45"/>
      <c r="H428" s="31"/>
      <c r="I428" s="44"/>
      <c r="K428" s="2"/>
      <c r="L428" s="2"/>
      <c r="M428" s="30">
        <f>IF(B428="","",COUNTIF($D$3:D428,D428)-IF(D428="M",COUNTIF($Q$3:Q428,"M"))-IF(D428="F",COUNTIF($Q$3:Q428,"F")))</f>
      </c>
      <c r="N428" s="2">
        <f t="shared" si="7"/>
        <v>0</v>
      </c>
    </row>
    <row r="429" spans="7:14" ht="15">
      <c r="G429" s="45"/>
      <c r="H429" s="31"/>
      <c r="I429" s="44"/>
      <c r="K429" s="2"/>
      <c r="L429" s="2"/>
      <c r="M429" s="30">
        <f>IF(B429="","",COUNTIF($D$3:D429,D429)-IF(D429="M",COUNTIF($Q$3:Q429,"M"))-IF(D429="F",COUNTIF($Q$3:Q429,"F")))</f>
      </c>
      <c r="N429" s="2">
        <f t="shared" si="7"/>
        <v>0</v>
      </c>
    </row>
    <row r="430" spans="7:14" ht="15">
      <c r="G430" s="45"/>
      <c r="H430" s="31"/>
      <c r="I430" s="44"/>
      <c r="K430" s="2"/>
      <c r="L430" s="2"/>
      <c r="M430" s="30">
        <f>IF(B430="","",COUNTIF($D$3:D430,D430)-IF(D430="M",COUNTIF($Q$3:Q430,"M"))-IF(D430="F",COUNTIF($Q$3:Q430,"F")))</f>
      </c>
      <c r="N430" s="2">
        <f t="shared" si="7"/>
        <v>0</v>
      </c>
    </row>
    <row r="431" spans="7:14" ht="15">
      <c r="G431" s="45"/>
      <c r="H431" s="31"/>
      <c r="I431" s="44"/>
      <c r="K431" s="2"/>
      <c r="L431" s="2"/>
      <c r="M431" s="30">
        <f>IF(B431="","",COUNTIF($D$3:D431,D431)-IF(D431="M",COUNTIF($Q$3:Q431,"M"))-IF(D431="F",COUNTIF($Q$3:Q431,"F")))</f>
      </c>
      <c r="N431" s="2">
        <f t="shared" si="7"/>
        <v>0</v>
      </c>
    </row>
    <row r="432" spans="7:14" ht="15">
      <c r="G432" s="45"/>
      <c r="H432" s="31"/>
      <c r="I432" s="44"/>
      <c r="K432" s="2"/>
      <c r="L432" s="2"/>
      <c r="M432" s="30">
        <f>IF(B432="","",COUNTIF($D$3:D432,D432)-IF(D432="M",COUNTIF($Q$3:Q432,"M"))-IF(D432="F",COUNTIF($Q$3:Q432,"F")))</f>
      </c>
      <c r="N432" s="2">
        <f t="shared" si="7"/>
        <v>0</v>
      </c>
    </row>
    <row r="433" spans="7:14" ht="15">
      <c r="G433" s="45"/>
      <c r="H433" s="31"/>
      <c r="I433" s="44"/>
      <c r="K433" s="2"/>
      <c r="L433" s="2"/>
      <c r="M433" s="30">
        <f>IF(B433="","",COUNTIF($D$3:D433,D433)-IF(D433="M",COUNTIF($Q$3:Q433,"M"))-IF(D433="F",COUNTIF($Q$3:Q433,"F")))</f>
      </c>
      <c r="N433" s="2">
        <f t="shared" si="7"/>
        <v>0</v>
      </c>
    </row>
    <row r="434" spans="7:14" ht="15">
      <c r="G434" s="45"/>
      <c r="H434" s="31"/>
      <c r="I434" s="44"/>
      <c r="K434" s="2"/>
      <c r="L434" s="2"/>
      <c r="M434" s="30">
        <f>IF(B434="","",COUNTIF($D$3:D434,D434)-IF(D434="M",COUNTIF($Q$3:Q434,"M"))-IF(D434="F",COUNTIF($Q$3:Q434,"F")))</f>
      </c>
      <c r="N434" s="2">
        <f t="shared" si="7"/>
        <v>0</v>
      </c>
    </row>
    <row r="435" spans="7:14" ht="15">
      <c r="G435" s="45"/>
      <c r="H435" s="31"/>
      <c r="I435" s="44"/>
      <c r="K435" s="2"/>
      <c r="L435" s="2"/>
      <c r="M435" s="30">
        <f>IF(B435="","",COUNTIF($D$3:D435,D435)-IF(D435="M",COUNTIF($Q$3:Q435,"M"))-IF(D435="F",COUNTIF($Q$3:Q435,"F")))</f>
      </c>
      <c r="N435" s="2">
        <f t="shared" si="7"/>
        <v>0</v>
      </c>
    </row>
    <row r="436" spans="7:14" ht="15">
      <c r="G436" s="45"/>
      <c r="H436" s="31"/>
      <c r="I436" s="44"/>
      <c r="K436" s="2"/>
      <c r="L436" s="2"/>
      <c r="M436" s="30">
        <f>IF(B436="","",COUNTIF($D$3:D436,D436)-IF(D436="M",COUNTIF($Q$3:Q436,"M"))-IF(D436="F",COUNTIF($Q$3:Q436,"F")))</f>
      </c>
      <c r="N436" s="2">
        <f t="shared" si="7"/>
        <v>0</v>
      </c>
    </row>
    <row r="437" spans="7:14" ht="15">
      <c r="G437" s="45"/>
      <c r="H437" s="31"/>
      <c r="I437" s="44"/>
      <c r="K437" s="2"/>
      <c r="L437" s="2"/>
      <c r="M437" s="30">
        <f>IF(B437="","",COUNTIF($D$3:D437,D437)-IF(D437="M",COUNTIF($Q$3:Q437,"M"))-IF(D437="F",COUNTIF($Q$3:Q437,"F")))</f>
      </c>
      <c r="N437" s="2">
        <f t="shared" si="7"/>
        <v>0</v>
      </c>
    </row>
    <row r="438" spans="7:14" ht="15">
      <c r="G438" s="45"/>
      <c r="H438" s="31"/>
      <c r="I438" s="44"/>
      <c r="K438" s="2"/>
      <c r="L438" s="2"/>
      <c r="M438" s="30">
        <f>IF(B438="","",COUNTIF($D$3:D438,D438)-IF(D438="M",COUNTIF($Q$3:Q438,"M"))-IF(D438="F",COUNTIF($Q$3:Q438,"F")))</f>
      </c>
      <c r="N438" s="2">
        <f t="shared" si="7"/>
        <v>0</v>
      </c>
    </row>
    <row r="439" spans="7:14" ht="15">
      <c r="G439" s="45"/>
      <c r="H439" s="31"/>
      <c r="I439" s="44"/>
      <c r="K439" s="2"/>
      <c r="L439" s="2"/>
      <c r="M439" s="30">
        <f>IF(B439="","",COUNTIF($D$3:D439,D439)-IF(D439="M",COUNTIF($Q$3:Q439,"M"))-IF(D439="F",COUNTIF($Q$3:Q439,"F")))</f>
      </c>
      <c r="N439" s="2">
        <f t="shared" si="7"/>
        <v>0</v>
      </c>
    </row>
    <row r="440" spans="7:14" ht="15">
      <c r="G440" s="45"/>
      <c r="H440" s="31"/>
      <c r="I440" s="44"/>
      <c r="K440" s="2"/>
      <c r="L440" s="2"/>
      <c r="M440" s="30">
        <f>IF(B440="","",COUNTIF($D$3:D440,D440)-IF(D440="M",COUNTIF($Q$3:Q440,"M"))-IF(D440="F",COUNTIF($Q$3:Q440,"F")))</f>
      </c>
      <c r="N440" s="2">
        <f t="shared" si="7"/>
        <v>0</v>
      </c>
    </row>
    <row r="441" spans="7:14" ht="15">
      <c r="G441" s="45"/>
      <c r="H441" s="31"/>
      <c r="I441" s="44"/>
      <c r="K441" s="2"/>
      <c r="L441" s="2"/>
      <c r="M441" s="30">
        <f>IF(B441="","",COUNTIF($D$3:D441,D441)-IF(D441="M",COUNTIF($Q$3:Q441,"M"))-IF(D441="F",COUNTIF($Q$3:Q441,"F")))</f>
      </c>
      <c r="N441" s="2">
        <f t="shared" si="7"/>
        <v>0</v>
      </c>
    </row>
    <row r="442" spans="7:14" ht="15">
      <c r="G442" s="45"/>
      <c r="H442" s="31"/>
      <c r="I442" s="44"/>
      <c r="K442" s="2"/>
      <c r="L442" s="2"/>
      <c r="M442" s="30">
        <f>IF(B442="","",COUNTIF($D$3:D442,D442)-IF(D442="M",COUNTIF($Q$3:Q442,"M"))-IF(D442="F",COUNTIF($Q$3:Q442,"F")))</f>
      </c>
      <c r="N442" s="2">
        <f t="shared" si="7"/>
        <v>0</v>
      </c>
    </row>
    <row r="443" spans="7:14" ht="15">
      <c r="G443" s="45"/>
      <c r="H443" s="31"/>
      <c r="I443" s="44"/>
      <c r="K443" s="2"/>
      <c r="L443" s="2"/>
      <c r="M443" s="30">
        <f>IF(B443="","",COUNTIF($D$3:D443,D443)-IF(D443="M",COUNTIF($Q$3:Q443,"M"))-IF(D443="F",COUNTIF($Q$3:Q443,"F")))</f>
      </c>
      <c r="N443" s="2">
        <f t="shared" si="7"/>
        <v>0</v>
      </c>
    </row>
    <row r="444" spans="7:14" ht="15">
      <c r="G444" s="45"/>
      <c r="H444" s="31"/>
      <c r="I444" s="44"/>
      <c r="K444" s="2"/>
      <c r="L444" s="2"/>
      <c r="M444" s="30">
        <f>IF(B444="","",COUNTIF($D$3:D444,D444)-IF(D444="M",COUNTIF($Q$3:Q444,"M"))-IF(D444="F",COUNTIF($Q$3:Q444,"F")))</f>
      </c>
      <c r="N444" s="2">
        <f t="shared" si="7"/>
        <v>0</v>
      </c>
    </row>
    <row r="445" spans="7:14" ht="15">
      <c r="G445" s="45"/>
      <c r="H445" s="31"/>
      <c r="I445" s="44"/>
      <c r="K445" s="2"/>
      <c r="L445" s="2"/>
      <c r="M445" s="30">
        <f>IF(B445="","",COUNTIF($D$3:D445,D445)-IF(D445="M",COUNTIF($Q$3:Q445,"M"))-IF(D445="F",COUNTIF($Q$3:Q445,"F")))</f>
      </c>
      <c r="N445" s="2">
        <f t="shared" si="7"/>
        <v>0</v>
      </c>
    </row>
    <row r="446" spans="7:14" ht="15">
      <c r="G446" s="45"/>
      <c r="H446" s="31"/>
      <c r="I446" s="44"/>
      <c r="K446" s="2"/>
      <c r="L446" s="2"/>
      <c r="M446" s="30">
        <f>IF(B446="","",COUNTIF($D$3:D446,D446)-IF(D446="M",COUNTIF($Q$3:Q446,"M"))-IF(D446="F",COUNTIF($Q$3:Q446,"F")))</f>
      </c>
      <c r="N446" s="2">
        <f t="shared" si="7"/>
        <v>0</v>
      </c>
    </row>
    <row r="447" spans="7:14" ht="15">
      <c r="G447" s="45"/>
      <c r="H447" s="31"/>
      <c r="I447" s="44"/>
      <c r="K447" s="2"/>
      <c r="L447" s="2"/>
      <c r="M447" s="30">
        <f>IF(B447="","",COUNTIF($D$3:D447,D447)-IF(D447="M",COUNTIF($Q$3:Q447,"M"))-IF(D447="F",COUNTIF($Q$3:Q447,"F")))</f>
      </c>
      <c r="N447" s="2">
        <f t="shared" si="7"/>
        <v>0</v>
      </c>
    </row>
    <row r="448" spans="7:14" ht="15">
      <c r="G448" s="45"/>
      <c r="H448" s="31"/>
      <c r="I448" s="44"/>
      <c r="K448" s="2"/>
      <c r="L448" s="2"/>
      <c r="M448" s="30">
        <f>IF(B448="","",COUNTIF($D$3:D448,D448)-IF(D448="M",COUNTIF($Q$3:Q448,"M"))-IF(D448="F",COUNTIF($Q$3:Q448,"F")))</f>
      </c>
      <c r="N448" s="2">
        <f t="shared" si="7"/>
        <v>0</v>
      </c>
    </row>
    <row r="449" spans="7:14" ht="15">
      <c r="G449" s="45"/>
      <c r="H449" s="31"/>
      <c r="I449" s="44"/>
      <c r="K449" s="2"/>
      <c r="L449" s="2"/>
      <c r="M449" s="30">
        <f>IF(B449="","",COUNTIF($D$3:D449,D449)-IF(D449="M",COUNTIF($Q$3:Q449,"M"))-IF(D449="F",COUNTIF($Q$3:Q449,"F")))</f>
      </c>
      <c r="N449" s="2">
        <f t="shared" si="7"/>
        <v>0</v>
      </c>
    </row>
    <row r="450" spans="7:14" ht="15">
      <c r="G450" s="45"/>
      <c r="H450" s="31"/>
      <c r="I450" s="44"/>
      <c r="K450" s="2"/>
      <c r="L450" s="2"/>
      <c r="M450" s="30">
        <f>IF(B450="","",COUNTIF($D$3:D450,D450)-IF(D450="M",COUNTIF($Q$3:Q450,"M"))-IF(D450="F",COUNTIF($Q$3:Q450,"F")))</f>
      </c>
      <c r="N450" s="2">
        <f t="shared" si="7"/>
        <v>0</v>
      </c>
    </row>
    <row r="451" spans="7:14" ht="15">
      <c r="G451" s="45"/>
      <c r="H451" s="31"/>
      <c r="I451" s="44"/>
      <c r="K451" s="2"/>
      <c r="L451" s="2"/>
      <c r="M451" s="30">
        <f>IF(B451="","",COUNTIF($D$3:D451,D451)-IF(D451="M",COUNTIF($Q$3:Q451,"M"))-IF(D451="F",COUNTIF($Q$3:Q451,"F")))</f>
      </c>
      <c r="N451" s="2">
        <f t="shared" si="7"/>
        <v>0</v>
      </c>
    </row>
    <row r="452" spans="7:14" ht="15">
      <c r="G452" s="45"/>
      <c r="H452" s="31"/>
      <c r="I452" s="44"/>
      <c r="K452" s="2"/>
      <c r="L452" s="2"/>
      <c r="M452" s="30">
        <f>IF(B452="","",COUNTIF($D$3:D452,D452)-IF(D452="M",COUNTIF($Q$3:Q452,"M"))-IF(D452="F",COUNTIF($Q$3:Q452,"F")))</f>
      </c>
      <c r="N452" s="2">
        <f t="shared" si="7"/>
        <v>0</v>
      </c>
    </row>
    <row r="453" spans="7:14" ht="15">
      <c r="G453" s="45"/>
      <c r="H453" s="31"/>
      <c r="I453" s="44"/>
      <c r="K453" s="2"/>
      <c r="L453" s="2"/>
      <c r="M453" s="30">
        <f>IF(B453="","",COUNTIF($D$3:D453,D453)-IF(D453="M",COUNTIF($Q$3:Q453,"M"))-IF(D453="F",COUNTIF($Q$3:Q453,"F")))</f>
      </c>
      <c r="N453" s="2">
        <f t="shared" si="7"/>
        <v>0</v>
      </c>
    </row>
    <row r="454" spans="7:14" ht="15">
      <c r="G454" s="45"/>
      <c r="H454" s="31"/>
      <c r="I454" s="44"/>
      <c r="K454" s="2"/>
      <c r="L454" s="2"/>
      <c r="M454" s="30">
        <f>IF(B454="","",COUNTIF($D$3:D454,D454)-IF(D454="M",COUNTIF($Q$3:Q454,"M"))-IF(D454="F",COUNTIF($Q$3:Q454,"F")))</f>
      </c>
      <c r="N454" s="2">
        <f t="shared" si="7"/>
        <v>0</v>
      </c>
    </row>
    <row r="455" spans="7:14" ht="15">
      <c r="G455" s="45"/>
      <c r="H455" s="31"/>
      <c r="I455" s="44"/>
      <c r="K455" s="2"/>
      <c r="L455" s="2"/>
      <c r="M455" s="30">
        <f>IF(B455="","",COUNTIF($D$3:D455,D455)-IF(D455="M",COUNTIF($Q$3:Q455,"M"))-IF(D455="F",COUNTIF($Q$3:Q455,"F")))</f>
      </c>
      <c r="N455" s="2">
        <f t="shared" si="7"/>
        <v>0</v>
      </c>
    </row>
    <row r="456" spans="7:14" ht="15">
      <c r="G456" s="45"/>
      <c r="H456" s="31"/>
      <c r="I456" s="44"/>
      <c r="K456" s="2"/>
      <c r="L456" s="2"/>
      <c r="M456" s="30">
        <f>IF(B456="","",COUNTIF($D$3:D456,D456)-IF(D456="M",COUNTIF($Q$3:Q456,"M"))-IF(D456="F",COUNTIF($Q$3:Q456,"F")))</f>
      </c>
      <c r="N456" s="2">
        <f t="shared" si="7"/>
        <v>0</v>
      </c>
    </row>
    <row r="457" spans="7:14" ht="15">
      <c r="G457" s="45"/>
      <c r="H457" s="31"/>
      <c r="I457" s="44"/>
      <c r="K457" s="2"/>
      <c r="L457" s="2"/>
      <c r="M457" s="30">
        <f>IF(B457="","",COUNTIF($D$3:D457,D457)-IF(D457="M",COUNTIF($Q$3:Q457,"M"))-IF(D457="F",COUNTIF($Q$3:Q457,"F")))</f>
      </c>
      <c r="N457" s="2">
        <f t="shared" si="7"/>
        <v>0</v>
      </c>
    </row>
    <row r="458" spans="7:14" ht="15">
      <c r="G458" s="45"/>
      <c r="H458" s="31"/>
      <c r="I458" s="44"/>
      <c r="K458" s="2"/>
      <c r="L458" s="2"/>
      <c r="M458" s="30">
        <f>IF(B458="","",COUNTIF($D$3:D458,D458)-IF(D458="M",COUNTIF($Q$3:Q458,"M"))-IF(D458="F",COUNTIF($Q$3:Q458,"F")))</f>
      </c>
      <c r="N458" s="2">
        <f t="shared" si="7"/>
        <v>0</v>
      </c>
    </row>
    <row r="459" spans="7:14" ht="15">
      <c r="G459" s="45"/>
      <c r="H459" s="31"/>
      <c r="I459" s="44"/>
      <c r="K459" s="2"/>
      <c r="L459" s="2"/>
      <c r="M459" s="30">
        <f>IF(B459="","",COUNTIF($D$3:D459,D459)-IF(D459="M",COUNTIF($Q$3:Q459,"M"))-IF(D459="F",COUNTIF($Q$3:Q459,"F")))</f>
      </c>
      <c r="N459" s="2">
        <f t="shared" si="7"/>
        <v>0</v>
      </c>
    </row>
    <row r="460" spans="7:14" ht="15">
      <c r="G460" s="45"/>
      <c r="H460" s="31"/>
      <c r="I460" s="44"/>
      <c r="K460" s="2"/>
      <c r="L460" s="2"/>
      <c r="M460" s="30">
        <f>IF(B460="","",COUNTIF($D$3:D460,D460)-IF(D460="M",COUNTIF($Q$3:Q460,"M"))-IF(D460="F",COUNTIF($Q$3:Q460,"F")))</f>
      </c>
      <c r="N460" s="2">
        <f t="shared" si="7"/>
        <v>0</v>
      </c>
    </row>
    <row r="461" spans="7:14" ht="15">
      <c r="G461" s="45"/>
      <c r="H461" s="31"/>
      <c r="I461" s="44"/>
      <c r="K461" s="2"/>
      <c r="L461" s="2"/>
      <c r="M461" s="30">
        <f>IF(B461="","",COUNTIF($D$3:D461,D461)-IF(D461="M",COUNTIF($Q$3:Q461,"M"))-IF(D461="F",COUNTIF($Q$3:Q461,"F")))</f>
      </c>
      <c r="N461" s="2">
        <f t="shared" si="7"/>
        <v>0</v>
      </c>
    </row>
    <row r="462" spans="7:14" ht="15">
      <c r="G462" s="45"/>
      <c r="H462" s="31"/>
      <c r="I462" s="44"/>
      <c r="K462" s="2"/>
      <c r="L462" s="2"/>
      <c r="M462" s="30">
        <f>IF(B462="","",COUNTIF($D$3:D462,D462)-IF(D462="M",COUNTIF($Q$3:Q462,"M"))-IF(D462="F",COUNTIF($Q$3:Q462,"F")))</f>
      </c>
      <c r="N462" s="2">
        <f t="shared" si="7"/>
        <v>0</v>
      </c>
    </row>
    <row r="463" spans="7:14" ht="15">
      <c r="G463" s="45"/>
      <c r="H463" s="31"/>
      <c r="I463" s="44"/>
      <c r="K463" s="2"/>
      <c r="L463" s="2"/>
      <c r="M463" s="30">
        <f>IF(B463="","",COUNTIF($D$3:D463,D463)-IF(D463="M",COUNTIF($Q$3:Q463,"M"))-IF(D463="F",COUNTIF($Q$3:Q463,"F")))</f>
      </c>
      <c r="N463" s="2">
        <f t="shared" si="7"/>
        <v>0</v>
      </c>
    </row>
    <row r="464" spans="7:14" ht="15">
      <c r="G464" s="45"/>
      <c r="H464" s="31"/>
      <c r="I464" s="44"/>
      <c r="K464" s="2"/>
      <c r="L464" s="2"/>
      <c r="M464" s="30">
        <f>IF(B464="","",COUNTIF($D$3:D464,D464)-IF(D464="M",COUNTIF($Q$3:Q464,"M"))-IF(D464="F",COUNTIF($Q$3:Q464,"F")))</f>
      </c>
      <c r="N464" s="2">
        <f t="shared" si="7"/>
        <v>0</v>
      </c>
    </row>
    <row r="465" spans="7:14" ht="15">
      <c r="G465" s="45"/>
      <c r="H465" s="31"/>
      <c r="I465" s="44"/>
      <c r="K465" s="2"/>
      <c r="L465" s="2"/>
      <c r="M465" s="30">
        <f>IF(B465="","",COUNTIF($D$3:D465,D465)-IF(D465="M",COUNTIF($Q$3:Q465,"M"))-IF(D465="F",COUNTIF($Q$3:Q465,"F")))</f>
      </c>
      <c r="N465" s="2">
        <f t="shared" si="7"/>
        <v>0</v>
      </c>
    </row>
    <row r="466" spans="7:14" ht="15">
      <c r="G466" s="45"/>
      <c r="H466" s="31"/>
      <c r="I466" s="44"/>
      <c r="K466" s="2"/>
      <c r="L466" s="2"/>
      <c r="M466" s="30">
        <f>IF(B466="","",COUNTIF($D$3:D466,D466)-IF(D466="M",COUNTIF($Q$3:Q466,"M"))-IF(D466="F",COUNTIF($Q$3:Q466,"F")))</f>
      </c>
      <c r="N466" s="2">
        <f t="shared" si="7"/>
        <v>0</v>
      </c>
    </row>
    <row r="467" spans="7:14" ht="15">
      <c r="G467" s="45"/>
      <c r="H467" s="31"/>
      <c r="I467" s="44"/>
      <c r="K467" s="2"/>
      <c r="L467" s="2"/>
      <c r="M467" s="30">
        <f>IF(B467="","",COUNTIF($D$3:D467,D467)-IF(D467="M",COUNTIF($Q$3:Q467,"M"))-IF(D467="F",COUNTIF($Q$3:Q467,"F")))</f>
      </c>
      <c r="N467" s="2">
        <f t="shared" si="7"/>
        <v>0</v>
      </c>
    </row>
    <row r="468" spans="7:14" ht="15">
      <c r="G468" s="45"/>
      <c r="H468" s="31"/>
      <c r="I468" s="44"/>
      <c r="K468" s="2"/>
      <c r="L468" s="2"/>
      <c r="M468" s="30">
        <f>IF(B468="","",COUNTIF($D$3:D468,D468)-IF(D468="M",COUNTIF($Q$3:Q468,"M"))-IF(D468="F",COUNTIF($Q$3:Q468,"F")))</f>
      </c>
      <c r="N468" s="2">
        <f t="shared" si="7"/>
        <v>0</v>
      </c>
    </row>
    <row r="469" spans="7:14" ht="15">
      <c r="G469" s="45"/>
      <c r="H469" s="31"/>
      <c r="I469" s="44"/>
      <c r="K469" s="2"/>
      <c r="L469" s="2"/>
      <c r="M469" s="30">
        <f>IF(B469="","",COUNTIF($D$3:D469,D469)-IF(D469="M",COUNTIF($Q$3:Q469,"M"))-IF(D469="F",COUNTIF($Q$3:Q469,"F")))</f>
      </c>
      <c r="N469" s="2">
        <f t="shared" si="7"/>
        <v>0</v>
      </c>
    </row>
    <row r="470" spans="7:14" ht="15">
      <c r="G470" s="45"/>
      <c r="H470" s="31"/>
      <c r="I470" s="44"/>
      <c r="K470" s="2"/>
      <c r="L470" s="2"/>
      <c r="M470" s="30">
        <f>IF(B470="","",COUNTIF($D$3:D470,D470)-IF(D470="M",COUNTIF($Q$3:Q470,"M"))-IF(D470="F",COUNTIF($Q$3:Q470,"F")))</f>
      </c>
      <c r="N470" s="2">
        <f t="shared" si="7"/>
        <v>0</v>
      </c>
    </row>
    <row r="471" spans="7:14" ht="15">
      <c r="G471" s="45"/>
      <c r="H471" s="31"/>
      <c r="I471" s="44"/>
      <c r="K471" s="2"/>
      <c r="L471" s="2"/>
      <c r="M471" s="30">
        <f>IF(B471="","",COUNTIF($D$3:D471,D471)-IF(D471="M",COUNTIF($Q$3:Q471,"M"))-IF(D471="F",COUNTIF($Q$3:Q471,"F")))</f>
      </c>
      <c r="N471" s="2">
        <f t="shared" si="7"/>
        <v>0</v>
      </c>
    </row>
    <row r="472" spans="7:14" ht="15">
      <c r="G472" s="45"/>
      <c r="H472" s="31"/>
      <c r="I472" s="44"/>
      <c r="K472" s="2"/>
      <c r="L472" s="2"/>
      <c r="M472" s="30">
        <f>IF(B472="","",COUNTIF($D$3:D472,D472)-IF(D472="M",COUNTIF($Q$3:Q472,"M"))-IF(D472="F",COUNTIF($Q$3:Q472,"F")))</f>
      </c>
      <c r="N472" s="2">
        <f t="shared" si="7"/>
        <v>0</v>
      </c>
    </row>
    <row r="473" spans="7:14" ht="15">
      <c r="G473" s="45"/>
      <c r="H473" s="31"/>
      <c r="I473" s="44"/>
      <c r="K473" s="2"/>
      <c r="L473" s="2"/>
      <c r="M473" s="30">
        <f>IF(B473="","",COUNTIF($D$3:D473,D473)-IF(D473="M",COUNTIF($Q$3:Q473,"M"))-IF(D473="F",COUNTIF($Q$3:Q473,"F")))</f>
      </c>
      <c r="N473" s="2">
        <f t="shared" si="7"/>
        <v>0</v>
      </c>
    </row>
    <row r="474" spans="7:14" ht="15">
      <c r="G474" s="45"/>
      <c r="H474" s="31"/>
      <c r="I474" s="44"/>
      <c r="K474" s="2"/>
      <c r="L474" s="2"/>
      <c r="M474" s="30">
        <f>IF(B474="","",COUNTIF($D$3:D474,D474)-IF(D474="M",COUNTIF($Q$3:Q474,"M"))-IF(D474="F",COUNTIF($Q$3:Q474,"F")))</f>
      </c>
      <c r="N474" s="2">
        <f t="shared" si="7"/>
        <v>0</v>
      </c>
    </row>
    <row r="475" spans="7:14" ht="15">
      <c r="G475" s="45"/>
      <c r="H475" s="31"/>
      <c r="I475" s="44"/>
      <c r="K475" s="2"/>
      <c r="L475" s="2"/>
      <c r="M475" s="30">
        <f>IF(B475="","",COUNTIF($D$3:D475,D475)-IF(D475="M",COUNTIF($Q$3:Q475,"M"))-IF(D475="F",COUNTIF($Q$3:Q475,"F")))</f>
      </c>
      <c r="N475" s="2">
        <f t="shared" si="7"/>
        <v>0</v>
      </c>
    </row>
    <row r="476" spans="7:14" ht="15">
      <c r="G476" s="45"/>
      <c r="H476" s="31"/>
      <c r="I476" s="44"/>
      <c r="K476" s="2"/>
      <c r="L476" s="2"/>
      <c r="M476" s="30">
        <f>IF(B476="","",COUNTIF($D$3:D476,D476)-IF(D476="M",COUNTIF($Q$3:Q476,"M"))-IF(D476="F",COUNTIF($Q$3:Q476,"F")))</f>
      </c>
      <c r="N476" s="2">
        <f t="shared" si="7"/>
        <v>0</v>
      </c>
    </row>
    <row r="477" spans="7:14" ht="15">
      <c r="G477" s="45"/>
      <c r="H477" s="31"/>
      <c r="I477" s="44"/>
      <c r="K477" s="2"/>
      <c r="L477" s="2"/>
      <c r="M477" s="30">
        <f>IF(B477="","",COUNTIF($D$3:D477,D477)-IF(D477="M",COUNTIF($Q$3:Q477,"M"))-IF(D477="F",COUNTIF($Q$3:Q477,"F")))</f>
      </c>
      <c r="N477" s="2">
        <f t="shared" si="7"/>
        <v>0</v>
      </c>
    </row>
    <row r="478" spans="7:14" ht="15">
      <c r="G478" s="45"/>
      <c r="H478" s="31"/>
      <c r="I478" s="44"/>
      <c r="K478" s="2"/>
      <c r="L478" s="2"/>
      <c r="M478" s="30">
        <f>IF(B478="","",COUNTIF($D$3:D478,D478)-IF(D478="M",COUNTIF($Q$3:Q478,"M"))-IF(D478="F",COUNTIF($Q$3:Q478,"F")))</f>
      </c>
      <c r="N478" s="2">
        <f t="shared" si="7"/>
        <v>0</v>
      </c>
    </row>
    <row r="479" spans="7:14" ht="15">
      <c r="G479" s="45"/>
      <c r="H479" s="31"/>
      <c r="I479" s="44"/>
      <c r="K479" s="2"/>
      <c r="L479" s="2"/>
      <c r="M479" s="30">
        <f>IF(B479="","",COUNTIF($D$3:D479,D479)-IF(D479="M",COUNTIF($Q$3:Q479,"M"))-IF(D479="F",COUNTIF($Q$3:Q479,"F")))</f>
      </c>
      <c r="N479" s="2">
        <f t="shared" si="7"/>
        <v>0</v>
      </c>
    </row>
    <row r="480" spans="7:14" ht="15">
      <c r="G480" s="45"/>
      <c r="H480" s="31"/>
      <c r="I480" s="44"/>
      <c r="K480" s="2"/>
      <c r="L480" s="2"/>
      <c r="M480" s="30">
        <f>IF(B480="","",COUNTIF($D$3:D480,D480)-IF(D480="M",COUNTIF($Q$3:Q480,"M"))-IF(D480="F",COUNTIF($Q$3:Q480,"F")))</f>
      </c>
      <c r="N480" s="2">
        <f t="shared" si="7"/>
        <v>0</v>
      </c>
    </row>
    <row r="481" spans="7:14" ht="15">
      <c r="G481" s="45"/>
      <c r="H481" s="31"/>
      <c r="I481" s="44"/>
      <c r="K481" s="2"/>
      <c r="L481" s="2"/>
      <c r="M481" s="30">
        <f>IF(B481="","",COUNTIF($D$3:D481,D481)-IF(D481="M",COUNTIF($Q$3:Q481,"M"))-IF(D481="F",COUNTIF($Q$3:Q481,"F")))</f>
      </c>
      <c r="N481" s="2">
        <f t="shared" si="7"/>
        <v>0</v>
      </c>
    </row>
    <row r="482" spans="7:14" ht="15">
      <c r="G482" s="45"/>
      <c r="H482" s="31"/>
      <c r="I482" s="44"/>
      <c r="K482" s="2"/>
      <c r="L482" s="2"/>
      <c r="M482" s="30">
        <f>IF(B482="","",COUNTIF($D$3:D482,D482)-IF(D482="M",COUNTIF($Q$3:Q482,"M"))-IF(D482="F",COUNTIF($Q$3:Q482,"F")))</f>
      </c>
      <c r="N482" s="2">
        <f t="shared" si="7"/>
        <v>0</v>
      </c>
    </row>
    <row r="483" spans="7:14" ht="15">
      <c r="G483" s="45"/>
      <c r="H483" s="31"/>
      <c r="I483" s="44"/>
      <c r="K483" s="2"/>
      <c r="L483" s="2"/>
      <c r="M483" s="30">
        <f>IF(B483="","",COUNTIF($D$3:D483,D483)-IF(D483="M",COUNTIF($Q$3:Q483,"M"))-IF(D483="F",COUNTIF($Q$3:Q483,"F")))</f>
      </c>
      <c r="N483" s="2">
        <f aca="true" t="shared" si="8" ref="N483:N546">A483</f>
        <v>0</v>
      </c>
    </row>
    <row r="484" spans="7:14" ht="15">
      <c r="G484" s="45"/>
      <c r="H484" s="31"/>
      <c r="I484" s="44"/>
      <c r="K484" s="2"/>
      <c r="L484" s="2"/>
      <c r="M484" s="30">
        <f>IF(B484="","",COUNTIF($D$3:D484,D484)-IF(D484="M",COUNTIF($Q$3:Q484,"M"))-IF(D484="F",COUNTIF($Q$3:Q484,"F")))</f>
      </c>
      <c r="N484" s="2">
        <f t="shared" si="8"/>
        <v>0</v>
      </c>
    </row>
    <row r="485" spans="7:14" ht="15">
      <c r="G485" s="45"/>
      <c r="H485" s="31"/>
      <c r="I485" s="44"/>
      <c r="K485" s="2"/>
      <c r="L485" s="2"/>
      <c r="M485" s="30">
        <f>IF(B485="","",COUNTIF($D$3:D485,D485)-IF(D485="M",COUNTIF($Q$3:Q485,"M"))-IF(D485="F",COUNTIF($Q$3:Q485,"F")))</f>
      </c>
      <c r="N485" s="2">
        <f t="shared" si="8"/>
        <v>0</v>
      </c>
    </row>
    <row r="486" spans="7:14" ht="15">
      <c r="G486" s="45"/>
      <c r="H486" s="31"/>
      <c r="I486" s="44"/>
      <c r="K486" s="2"/>
      <c r="L486" s="2"/>
      <c r="M486" s="30">
        <f>IF(B486="","",COUNTIF($D$3:D486,D486)-IF(D486="M",COUNTIF($Q$3:Q486,"M"))-IF(D486="F",COUNTIF($Q$3:Q486,"F")))</f>
      </c>
      <c r="N486" s="2">
        <f t="shared" si="8"/>
        <v>0</v>
      </c>
    </row>
    <row r="487" spans="7:14" ht="15">
      <c r="G487" s="45"/>
      <c r="H487" s="31"/>
      <c r="I487" s="44"/>
      <c r="K487" s="2"/>
      <c r="L487" s="2"/>
      <c r="M487" s="30">
        <f>IF(B487="","",COUNTIF($D$3:D487,D487)-IF(D487="M",COUNTIF($Q$3:Q487,"M"))-IF(D487="F",COUNTIF($Q$3:Q487,"F")))</f>
      </c>
      <c r="N487" s="2">
        <f t="shared" si="8"/>
        <v>0</v>
      </c>
    </row>
    <row r="488" spans="7:14" ht="15">
      <c r="G488" s="45"/>
      <c r="H488" s="31"/>
      <c r="I488" s="44"/>
      <c r="K488" s="2"/>
      <c r="L488" s="2"/>
      <c r="M488" s="30">
        <f>IF(B488="","",COUNTIF($D$3:D488,D488)-IF(D488="M",COUNTIF($Q$3:Q488,"M"))-IF(D488="F",COUNTIF($Q$3:Q488,"F")))</f>
      </c>
      <c r="N488" s="2">
        <f t="shared" si="8"/>
        <v>0</v>
      </c>
    </row>
    <row r="489" spans="7:14" ht="15">
      <c r="G489" s="45"/>
      <c r="H489" s="31"/>
      <c r="I489" s="44"/>
      <c r="K489" s="2"/>
      <c r="L489" s="2"/>
      <c r="M489" s="30">
        <f>IF(B489="","",COUNTIF($D$3:D489,D489)-IF(D489="M",COUNTIF($Q$3:Q489,"M"))-IF(D489="F",COUNTIF($Q$3:Q489,"F")))</f>
      </c>
      <c r="N489" s="2">
        <f t="shared" si="8"/>
        <v>0</v>
      </c>
    </row>
    <row r="490" spans="7:14" ht="15">
      <c r="G490" s="45"/>
      <c r="H490" s="31"/>
      <c r="I490" s="44"/>
      <c r="K490" s="2"/>
      <c r="L490" s="2"/>
      <c r="M490" s="30">
        <f>IF(B490="","",COUNTIF($D$3:D490,D490)-IF(D490="M",COUNTIF($Q$3:Q490,"M"))-IF(D490="F",COUNTIF($Q$3:Q490,"F")))</f>
      </c>
      <c r="N490" s="2">
        <f t="shared" si="8"/>
        <v>0</v>
      </c>
    </row>
    <row r="491" spans="7:14" ht="15">
      <c r="G491" s="45"/>
      <c r="H491" s="31"/>
      <c r="I491" s="44"/>
      <c r="K491" s="2"/>
      <c r="L491" s="2"/>
      <c r="M491" s="30">
        <f>IF(B491="","",COUNTIF($D$3:D491,D491)-IF(D491="M",COUNTIF($Q$3:Q491,"M"))-IF(D491="F",COUNTIF($Q$3:Q491,"F")))</f>
      </c>
      <c r="N491" s="2">
        <f t="shared" si="8"/>
        <v>0</v>
      </c>
    </row>
    <row r="492" spans="7:14" ht="15">
      <c r="G492" s="45"/>
      <c r="H492" s="31"/>
      <c r="I492" s="44"/>
      <c r="K492" s="2"/>
      <c r="L492" s="2"/>
      <c r="M492" s="30">
        <f>IF(B492="","",COUNTIF($D$3:D492,D492)-IF(D492="M",COUNTIF($Q$3:Q492,"M"))-IF(D492="F",COUNTIF($Q$3:Q492,"F")))</f>
      </c>
      <c r="N492" s="2">
        <f t="shared" si="8"/>
        <v>0</v>
      </c>
    </row>
    <row r="493" spans="7:14" ht="15">
      <c r="G493" s="45"/>
      <c r="H493" s="31"/>
      <c r="I493" s="44"/>
      <c r="K493" s="2"/>
      <c r="L493" s="2"/>
      <c r="M493" s="30">
        <f>IF(B493="","",COUNTIF($D$3:D493,D493)-IF(D493="M",COUNTIF($Q$3:Q493,"M"))-IF(D493="F",COUNTIF($Q$3:Q493,"F")))</f>
      </c>
      <c r="N493" s="2">
        <f t="shared" si="8"/>
        <v>0</v>
      </c>
    </row>
    <row r="494" spans="7:14" ht="15">
      <c r="G494" s="45"/>
      <c r="H494" s="31"/>
      <c r="I494" s="44"/>
      <c r="K494" s="2"/>
      <c r="L494" s="2"/>
      <c r="M494" s="30">
        <f>IF(B494="","",COUNTIF($D$3:D494,D494)-IF(D494="M",COUNTIF($Q$3:Q494,"M"))-IF(D494="F",COUNTIF($Q$3:Q494,"F")))</f>
      </c>
      <c r="N494" s="2">
        <f t="shared" si="8"/>
        <v>0</v>
      </c>
    </row>
    <row r="495" spans="7:14" ht="15">
      <c r="G495" s="45"/>
      <c r="H495" s="31"/>
      <c r="I495" s="44"/>
      <c r="K495" s="2"/>
      <c r="L495" s="2"/>
      <c r="M495" s="30">
        <f>IF(B495="","",COUNTIF($D$3:D495,D495)-IF(D495="M",COUNTIF($Q$3:Q495,"M"))-IF(D495="F",COUNTIF($Q$3:Q495,"F")))</f>
      </c>
      <c r="N495" s="2">
        <f t="shared" si="8"/>
        <v>0</v>
      </c>
    </row>
    <row r="496" spans="7:14" ht="15">
      <c r="G496" s="45"/>
      <c r="H496" s="31"/>
      <c r="I496" s="44"/>
      <c r="K496" s="2"/>
      <c r="L496" s="2"/>
      <c r="M496" s="30">
        <f>IF(B496="","",COUNTIF($D$3:D496,D496)-IF(D496="M",COUNTIF($Q$3:Q496,"M"))-IF(D496="F",COUNTIF($Q$3:Q496,"F")))</f>
      </c>
      <c r="N496" s="2">
        <f t="shared" si="8"/>
        <v>0</v>
      </c>
    </row>
    <row r="497" spans="7:14" ht="15">
      <c r="G497" s="45"/>
      <c r="H497" s="31"/>
      <c r="I497" s="44"/>
      <c r="K497" s="2"/>
      <c r="L497" s="2"/>
      <c r="M497" s="30">
        <f>IF(B497="","",COUNTIF($D$3:D497,D497)-IF(D497="M",COUNTIF($Q$3:Q497,"M"))-IF(D497="F",COUNTIF($Q$3:Q497,"F")))</f>
      </c>
      <c r="N497" s="2">
        <f t="shared" si="8"/>
        <v>0</v>
      </c>
    </row>
    <row r="498" spans="7:14" ht="15">
      <c r="G498" s="45"/>
      <c r="H498" s="31"/>
      <c r="I498" s="44"/>
      <c r="K498" s="2"/>
      <c r="L498" s="2"/>
      <c r="M498" s="30">
        <f>IF(B498="","",COUNTIF($D$3:D498,D498)-IF(D498="M",COUNTIF($Q$3:Q498,"M"))-IF(D498="F",COUNTIF($Q$3:Q498,"F")))</f>
      </c>
      <c r="N498" s="2">
        <f t="shared" si="8"/>
        <v>0</v>
      </c>
    </row>
    <row r="499" spans="7:14" ht="15">
      <c r="G499" s="45"/>
      <c r="H499" s="31"/>
      <c r="I499" s="44"/>
      <c r="K499" s="2"/>
      <c r="L499" s="2"/>
      <c r="M499" s="30">
        <f>IF(B499="","",COUNTIF($D$3:D499,D499)-IF(D499="M",COUNTIF($Q$3:Q499,"M"))-IF(D499="F",COUNTIF($Q$3:Q499,"F")))</f>
      </c>
      <c r="N499" s="2">
        <f t="shared" si="8"/>
        <v>0</v>
      </c>
    </row>
    <row r="500" spans="7:14" ht="15">
      <c r="G500" s="45"/>
      <c r="H500" s="31"/>
      <c r="I500" s="44"/>
      <c r="K500" s="2"/>
      <c r="L500" s="2"/>
      <c r="M500" s="30">
        <f>IF(B500="","",COUNTIF($D$3:D500,D500)-IF(D500="M",COUNTIF($Q$3:Q500,"M"))-IF(D500="F",COUNTIF($Q$3:Q500,"F")))</f>
      </c>
      <c r="N500" s="2">
        <f t="shared" si="8"/>
        <v>0</v>
      </c>
    </row>
    <row r="501" spans="7:14" ht="15">
      <c r="G501" s="45"/>
      <c r="H501" s="31"/>
      <c r="I501" s="44"/>
      <c r="K501" s="2"/>
      <c r="L501" s="2"/>
      <c r="M501" s="30">
        <f>IF(B501="","",COUNTIF($D$3:D501,D501)-IF(D501="M",COUNTIF($Q$3:Q501,"M"))-IF(D501="F",COUNTIF($Q$3:Q501,"F")))</f>
      </c>
      <c r="N501" s="2">
        <f t="shared" si="8"/>
        <v>0</v>
      </c>
    </row>
    <row r="502" spans="7:14" ht="15">
      <c r="G502" s="45"/>
      <c r="H502" s="31"/>
      <c r="I502" s="44"/>
      <c r="K502" s="2"/>
      <c r="L502" s="2"/>
      <c r="M502" s="30">
        <f>IF(B502="","",COUNTIF($D$3:D502,D502)-IF(D502="M",COUNTIF($Q$3:Q502,"M"))-IF(D502="F",COUNTIF($Q$3:Q502,"F")))</f>
      </c>
      <c r="N502" s="2">
        <f t="shared" si="8"/>
        <v>0</v>
      </c>
    </row>
    <row r="503" spans="7:14" ht="15">
      <c r="G503" s="45"/>
      <c r="H503" s="31"/>
      <c r="I503" s="44"/>
      <c r="K503" s="2"/>
      <c r="L503" s="2"/>
      <c r="M503" s="30">
        <f>IF(B503="","",COUNTIF($D$3:D503,D503)-IF(D503="M",COUNTIF($Q$3:Q503,"M"))-IF(D503="F",COUNTIF($Q$3:Q503,"F")))</f>
      </c>
      <c r="N503" s="2">
        <f t="shared" si="8"/>
        <v>0</v>
      </c>
    </row>
    <row r="504" spans="7:14" ht="15">
      <c r="G504" s="45"/>
      <c r="H504" s="31"/>
      <c r="I504" s="44"/>
      <c r="K504" s="2"/>
      <c r="L504" s="2"/>
      <c r="M504" s="30">
        <f>IF(B504="","",COUNTIF($D$3:D504,D504)-IF(D504="M",COUNTIF($Q$3:Q504,"M"))-IF(D504="F",COUNTIF($Q$3:Q504,"F")))</f>
      </c>
      <c r="N504" s="2">
        <f t="shared" si="8"/>
        <v>0</v>
      </c>
    </row>
    <row r="505" spans="7:14" ht="15">
      <c r="G505" s="45"/>
      <c r="H505" s="31"/>
      <c r="I505" s="44"/>
      <c r="K505" s="2"/>
      <c r="L505" s="2"/>
      <c r="M505" s="30">
        <f>IF(B505="","",COUNTIF($D$3:D505,D505)-IF(D505="M",COUNTIF($Q$3:Q505,"M"))-IF(D505="F",COUNTIF($Q$3:Q505,"F")))</f>
      </c>
      <c r="N505" s="2">
        <f t="shared" si="8"/>
        <v>0</v>
      </c>
    </row>
    <row r="506" spans="7:14" ht="15">
      <c r="G506" s="45"/>
      <c r="H506" s="31"/>
      <c r="I506" s="44"/>
      <c r="K506" s="2"/>
      <c r="L506" s="2"/>
      <c r="M506" s="30">
        <f>IF(B506="","",COUNTIF($D$3:D506,D506)-IF(D506="M",COUNTIF($Q$3:Q506,"M"))-IF(D506="F",COUNTIF($Q$3:Q506,"F")))</f>
      </c>
      <c r="N506" s="2">
        <f t="shared" si="8"/>
        <v>0</v>
      </c>
    </row>
    <row r="507" spans="7:14" ht="15">
      <c r="G507" s="45"/>
      <c r="H507" s="31"/>
      <c r="I507" s="44"/>
      <c r="K507" s="2"/>
      <c r="L507" s="2"/>
      <c r="M507" s="30">
        <f>IF(B507="","",COUNTIF($D$3:D507,D507)-IF(D507="M",COUNTIF($Q$3:Q507,"M"))-IF(D507="F",COUNTIF($Q$3:Q507,"F")))</f>
      </c>
      <c r="N507" s="2">
        <f t="shared" si="8"/>
        <v>0</v>
      </c>
    </row>
    <row r="508" spans="7:14" ht="15">
      <c r="G508" s="45"/>
      <c r="H508" s="31"/>
      <c r="I508" s="44"/>
      <c r="K508" s="2"/>
      <c r="L508" s="2"/>
      <c r="M508" s="30">
        <f>IF(B508="","",COUNTIF($D$3:D508,D508)-IF(D508="M",COUNTIF($Q$3:Q508,"M"))-IF(D508="F",COUNTIF($Q$3:Q508,"F")))</f>
      </c>
      <c r="N508" s="2">
        <f t="shared" si="8"/>
        <v>0</v>
      </c>
    </row>
    <row r="509" spans="7:14" ht="15">
      <c r="G509" s="45"/>
      <c r="H509" s="31"/>
      <c r="I509" s="44"/>
      <c r="K509" s="2"/>
      <c r="L509" s="2"/>
      <c r="M509" s="30">
        <f>IF(B509="","",COUNTIF($D$3:D509,D509)-IF(D509="M",COUNTIF($Q$3:Q509,"M"))-IF(D509="F",COUNTIF($Q$3:Q509,"F")))</f>
      </c>
      <c r="N509" s="2">
        <f t="shared" si="8"/>
        <v>0</v>
      </c>
    </row>
    <row r="510" spans="7:14" ht="15">
      <c r="G510" s="45"/>
      <c r="H510" s="31"/>
      <c r="I510" s="44"/>
      <c r="K510" s="2"/>
      <c r="L510" s="2"/>
      <c r="M510" s="30">
        <f>IF(B510="","",COUNTIF($D$3:D510,D510)-IF(D510="M",COUNTIF($Q$3:Q510,"M"))-IF(D510="F",COUNTIF($Q$3:Q510,"F")))</f>
      </c>
      <c r="N510" s="2">
        <f t="shared" si="8"/>
        <v>0</v>
      </c>
    </row>
    <row r="511" spans="7:14" ht="15">
      <c r="G511" s="45"/>
      <c r="H511" s="31"/>
      <c r="I511" s="44"/>
      <c r="K511" s="2"/>
      <c r="L511" s="2"/>
      <c r="M511" s="30">
        <f>IF(B511="","",COUNTIF($D$3:D511,D511)-IF(D511="M",COUNTIF($Q$3:Q511,"M"))-IF(D511="F",COUNTIF($Q$3:Q511,"F")))</f>
      </c>
      <c r="N511" s="2">
        <f t="shared" si="8"/>
        <v>0</v>
      </c>
    </row>
    <row r="512" spans="7:14" ht="15">
      <c r="G512" s="45"/>
      <c r="H512" s="31"/>
      <c r="I512" s="44"/>
      <c r="K512" s="2"/>
      <c r="L512" s="2"/>
      <c r="M512" s="30">
        <f>IF(B512="","",COUNTIF($D$3:D512,D512)-IF(D512="M",COUNTIF($Q$3:Q512,"M"))-IF(D512="F",COUNTIF($Q$3:Q512,"F")))</f>
      </c>
      <c r="N512" s="2">
        <f t="shared" si="8"/>
        <v>0</v>
      </c>
    </row>
    <row r="513" spans="7:14" ht="15">
      <c r="G513" s="45"/>
      <c r="H513" s="31"/>
      <c r="I513" s="44"/>
      <c r="K513" s="2"/>
      <c r="L513" s="2"/>
      <c r="M513" s="30">
        <f>IF(B513="","",COUNTIF($D$3:D513,D513)-IF(D513="M",COUNTIF($Q$3:Q513,"M"))-IF(D513="F",COUNTIF($Q$3:Q513,"F")))</f>
      </c>
      <c r="N513" s="2">
        <f t="shared" si="8"/>
        <v>0</v>
      </c>
    </row>
    <row r="514" spans="7:14" ht="15">
      <c r="G514" s="45"/>
      <c r="H514" s="31"/>
      <c r="I514" s="44"/>
      <c r="K514" s="2"/>
      <c r="L514" s="2"/>
      <c r="M514" s="30">
        <f>IF(B514="","",COUNTIF($D$3:D514,D514)-IF(D514="M",COUNTIF($Q$3:Q514,"M"))-IF(D514="F",COUNTIF($Q$3:Q514,"F")))</f>
      </c>
      <c r="N514" s="2">
        <f t="shared" si="8"/>
        <v>0</v>
      </c>
    </row>
    <row r="515" spans="7:14" ht="15">
      <c r="G515" s="45"/>
      <c r="H515" s="31"/>
      <c r="I515" s="44"/>
      <c r="K515" s="2"/>
      <c r="L515" s="2"/>
      <c r="M515" s="30">
        <f>IF(B515="","",COUNTIF($D$3:D515,D515)-IF(D515="M",COUNTIF($Q$3:Q515,"M"))-IF(D515="F",COUNTIF($Q$3:Q515,"F")))</f>
      </c>
      <c r="N515" s="2">
        <f t="shared" si="8"/>
        <v>0</v>
      </c>
    </row>
    <row r="516" spans="7:14" ht="15">
      <c r="G516" s="45"/>
      <c r="H516" s="31"/>
      <c r="I516" s="44"/>
      <c r="K516" s="2"/>
      <c r="L516" s="2"/>
      <c r="M516" s="30">
        <f>IF(B516="","",COUNTIF($D$3:D516,D516)-IF(D516="M",COUNTIF($Q$3:Q516,"M"))-IF(D516="F",COUNTIF($Q$3:Q516,"F")))</f>
      </c>
      <c r="N516" s="2">
        <f t="shared" si="8"/>
        <v>0</v>
      </c>
    </row>
    <row r="517" spans="7:14" ht="15">
      <c r="G517" s="45"/>
      <c r="H517" s="31"/>
      <c r="I517" s="44"/>
      <c r="K517" s="2"/>
      <c r="L517" s="2"/>
      <c r="M517" s="30">
        <f>IF(B517="","",COUNTIF($D$3:D517,D517)-IF(D517="M",COUNTIF($Q$3:Q517,"M"))-IF(D517="F",COUNTIF($Q$3:Q517,"F")))</f>
      </c>
      <c r="N517" s="2">
        <f t="shared" si="8"/>
        <v>0</v>
      </c>
    </row>
    <row r="518" spans="7:14" ht="15">
      <c r="G518" s="45"/>
      <c r="H518" s="31"/>
      <c r="I518" s="44"/>
      <c r="K518" s="2"/>
      <c r="L518" s="2"/>
      <c r="M518" s="30">
        <f>IF(B518="","",COUNTIF($D$3:D518,D518)-IF(D518="M",COUNTIF($Q$3:Q518,"M"))-IF(D518="F",COUNTIF($Q$3:Q518,"F")))</f>
      </c>
      <c r="N518" s="2">
        <f t="shared" si="8"/>
        <v>0</v>
      </c>
    </row>
    <row r="519" spans="7:14" ht="15">
      <c r="G519" s="45"/>
      <c r="H519" s="31"/>
      <c r="I519" s="44"/>
      <c r="K519" s="2"/>
      <c r="L519" s="2"/>
      <c r="M519" s="30">
        <f>IF(B519="","",COUNTIF($D$3:D519,D519)-IF(D519="M",COUNTIF($Q$3:Q519,"M"))-IF(D519="F",COUNTIF($Q$3:Q519,"F")))</f>
      </c>
      <c r="N519" s="2">
        <f t="shared" si="8"/>
        <v>0</v>
      </c>
    </row>
    <row r="520" spans="7:14" ht="15">
      <c r="G520" s="45"/>
      <c r="H520" s="31"/>
      <c r="I520" s="44"/>
      <c r="K520" s="2"/>
      <c r="L520" s="2"/>
      <c r="M520" s="30">
        <f>IF(B520="","",COUNTIF($D$3:D520,D520)-IF(D520="M",COUNTIF($Q$3:Q520,"M"))-IF(D520="F",COUNTIF($Q$3:Q520,"F")))</f>
      </c>
      <c r="N520" s="2">
        <f t="shared" si="8"/>
        <v>0</v>
      </c>
    </row>
    <row r="521" spans="7:14" ht="15">
      <c r="G521" s="45"/>
      <c r="H521" s="31"/>
      <c r="I521" s="44"/>
      <c r="K521" s="2"/>
      <c r="L521" s="2"/>
      <c r="M521" s="30">
        <f>IF(B521="","",COUNTIF($D$3:D521,D521)-IF(D521="M",COUNTIF($Q$3:Q521,"M"))-IF(D521="F",COUNTIF($Q$3:Q521,"F")))</f>
      </c>
      <c r="N521" s="2">
        <f t="shared" si="8"/>
        <v>0</v>
      </c>
    </row>
    <row r="522" spans="7:14" ht="15">
      <c r="G522" s="45"/>
      <c r="H522" s="31"/>
      <c r="I522" s="44"/>
      <c r="K522" s="2"/>
      <c r="L522" s="2"/>
      <c r="M522" s="30">
        <f>IF(B522="","",COUNTIF($D$3:D522,D522)-IF(D522="M",COUNTIF($Q$3:Q522,"M"))-IF(D522="F",COUNTIF($Q$3:Q522,"F")))</f>
      </c>
      <c r="N522" s="2">
        <f t="shared" si="8"/>
        <v>0</v>
      </c>
    </row>
    <row r="523" spans="7:14" ht="15">
      <c r="G523" s="45"/>
      <c r="H523" s="31"/>
      <c r="I523" s="44"/>
      <c r="K523" s="2"/>
      <c r="L523" s="2"/>
      <c r="M523" s="30">
        <f>IF(B523="","",COUNTIF($D$3:D523,D523)-IF(D523="M",COUNTIF($Q$3:Q523,"M"))-IF(D523="F",COUNTIF($Q$3:Q523,"F")))</f>
      </c>
      <c r="N523" s="2">
        <f t="shared" si="8"/>
        <v>0</v>
      </c>
    </row>
    <row r="524" spans="7:14" ht="15">
      <c r="G524" s="45"/>
      <c r="H524" s="31"/>
      <c r="I524" s="44"/>
      <c r="K524" s="2"/>
      <c r="L524" s="2"/>
      <c r="M524" s="30">
        <f>IF(B524="","",COUNTIF($D$3:D524,D524)-IF(D524="M",COUNTIF($Q$3:Q524,"M"))-IF(D524="F",COUNTIF($Q$3:Q524,"F")))</f>
      </c>
      <c r="N524" s="2">
        <f t="shared" si="8"/>
        <v>0</v>
      </c>
    </row>
    <row r="525" spans="7:14" ht="15">
      <c r="G525" s="45"/>
      <c r="H525" s="31"/>
      <c r="I525" s="44"/>
      <c r="K525" s="2"/>
      <c r="L525" s="2"/>
      <c r="M525" s="30">
        <f>IF(B525="","",COUNTIF($D$3:D525,D525)-IF(D525="M",COUNTIF($Q$3:Q525,"M"))-IF(D525="F",COUNTIF($Q$3:Q525,"F")))</f>
      </c>
      <c r="N525" s="2">
        <f t="shared" si="8"/>
        <v>0</v>
      </c>
    </row>
    <row r="526" spans="7:14" ht="15">
      <c r="G526" s="45"/>
      <c r="H526" s="31"/>
      <c r="I526" s="44"/>
      <c r="K526" s="2"/>
      <c r="L526" s="2"/>
      <c r="M526" s="30">
        <f>IF(B526="","",COUNTIF($D$3:D526,D526)-IF(D526="M",COUNTIF($Q$3:Q526,"M"))-IF(D526="F",COUNTIF($Q$3:Q526,"F")))</f>
      </c>
      <c r="N526" s="2">
        <f t="shared" si="8"/>
        <v>0</v>
      </c>
    </row>
    <row r="527" spans="7:14" ht="15">
      <c r="G527" s="45"/>
      <c r="H527" s="31"/>
      <c r="I527" s="44"/>
      <c r="K527" s="2"/>
      <c r="L527" s="2"/>
      <c r="M527" s="30">
        <f>IF(B527="","",COUNTIF($D$3:D527,D527)-IF(D527="M",COUNTIF($Q$3:Q527,"M"))-IF(D527="F",COUNTIF($Q$3:Q527,"F")))</f>
      </c>
      <c r="N527" s="2">
        <f t="shared" si="8"/>
        <v>0</v>
      </c>
    </row>
    <row r="528" spans="7:14" ht="15">
      <c r="G528" s="45"/>
      <c r="H528" s="31"/>
      <c r="I528" s="44"/>
      <c r="K528" s="2"/>
      <c r="L528" s="2"/>
      <c r="M528" s="30">
        <f>IF(B528="","",COUNTIF($D$3:D528,D528)-IF(D528="M",COUNTIF($Q$3:Q528,"M"))-IF(D528="F",COUNTIF($Q$3:Q528,"F")))</f>
      </c>
      <c r="N528" s="2">
        <f t="shared" si="8"/>
        <v>0</v>
      </c>
    </row>
    <row r="529" spans="7:14" ht="15">
      <c r="G529" s="45"/>
      <c r="H529" s="31"/>
      <c r="I529" s="44"/>
      <c r="K529" s="2"/>
      <c r="L529" s="2"/>
      <c r="M529" s="30">
        <f>IF(B529="","",COUNTIF($D$3:D529,D529)-IF(D529="M",COUNTIF($Q$3:Q529,"M"))-IF(D529="F",COUNTIF($Q$3:Q529,"F")))</f>
      </c>
      <c r="N529" s="2">
        <f t="shared" si="8"/>
        <v>0</v>
      </c>
    </row>
    <row r="530" spans="7:14" ht="15">
      <c r="G530" s="45"/>
      <c r="H530" s="31"/>
      <c r="I530" s="44"/>
      <c r="K530" s="2"/>
      <c r="L530" s="2"/>
      <c r="M530" s="30">
        <f>IF(B530="","",COUNTIF($D$3:D530,D530)-IF(D530="M",COUNTIF($Q$3:Q530,"M"))-IF(D530="F",COUNTIF($Q$3:Q530,"F")))</f>
      </c>
      <c r="N530" s="2">
        <f t="shared" si="8"/>
        <v>0</v>
      </c>
    </row>
    <row r="531" spans="7:14" ht="15">
      <c r="G531" s="45"/>
      <c r="H531" s="31"/>
      <c r="I531" s="44"/>
      <c r="K531" s="2"/>
      <c r="L531" s="2"/>
      <c r="M531" s="30">
        <f>IF(B531="","",COUNTIF($D$3:D531,D531)-IF(D531="M",COUNTIF($Q$3:Q531,"M"))-IF(D531="F",COUNTIF($Q$3:Q531,"F")))</f>
      </c>
      <c r="N531" s="2">
        <f t="shared" si="8"/>
        <v>0</v>
      </c>
    </row>
    <row r="532" spans="7:14" ht="15">
      <c r="G532" s="45"/>
      <c r="H532" s="31"/>
      <c r="I532" s="44"/>
      <c r="K532" s="2"/>
      <c r="L532" s="2"/>
      <c r="M532" s="30">
        <f>IF(B532="","",COUNTIF($D$3:D532,D532)-IF(D532="M",COUNTIF($Q$3:Q532,"M"))-IF(D532="F",COUNTIF($Q$3:Q532,"F")))</f>
      </c>
      <c r="N532" s="2">
        <f t="shared" si="8"/>
        <v>0</v>
      </c>
    </row>
    <row r="533" spans="7:14" ht="15">
      <c r="G533" s="45"/>
      <c r="H533" s="31"/>
      <c r="I533" s="44"/>
      <c r="K533" s="2"/>
      <c r="L533" s="2"/>
      <c r="M533" s="30">
        <f>IF(B533="","",COUNTIF($D$3:D533,D533)-IF(D533="M",COUNTIF($Q$3:Q533,"M"))-IF(D533="F",COUNTIF($Q$3:Q533,"F")))</f>
      </c>
      <c r="N533" s="2">
        <f t="shared" si="8"/>
        <v>0</v>
      </c>
    </row>
    <row r="534" spans="7:14" ht="15">
      <c r="G534" s="45"/>
      <c r="H534" s="31"/>
      <c r="I534" s="44"/>
      <c r="K534" s="2"/>
      <c r="L534" s="2"/>
      <c r="M534" s="30">
        <f>IF(B534="","",COUNTIF($D$3:D534,D534)-IF(D534="M",COUNTIF($Q$3:Q534,"M"))-IF(D534="F",COUNTIF($Q$3:Q534,"F")))</f>
      </c>
      <c r="N534" s="2">
        <f t="shared" si="8"/>
        <v>0</v>
      </c>
    </row>
    <row r="535" spans="7:14" ht="15">
      <c r="G535" s="45"/>
      <c r="H535" s="31"/>
      <c r="I535" s="44"/>
      <c r="K535" s="2"/>
      <c r="L535" s="2"/>
      <c r="M535" s="30">
        <f>IF(B535="","",COUNTIF($D$3:D535,D535)-IF(D535="M",COUNTIF($Q$3:Q535,"M"))-IF(D535="F",COUNTIF($Q$3:Q535,"F")))</f>
      </c>
      <c r="N535" s="2">
        <f t="shared" si="8"/>
        <v>0</v>
      </c>
    </row>
    <row r="536" spans="7:14" ht="15">
      <c r="G536" s="45"/>
      <c r="H536" s="31"/>
      <c r="I536" s="44"/>
      <c r="K536" s="2"/>
      <c r="L536" s="2"/>
      <c r="M536" s="30">
        <f>IF(B536="","",COUNTIF($D$3:D536,D536)-IF(D536="M",COUNTIF($Q$3:Q536,"M"))-IF(D536="F",COUNTIF($Q$3:Q536,"F")))</f>
      </c>
      <c r="N536" s="2">
        <f t="shared" si="8"/>
        <v>0</v>
      </c>
    </row>
    <row r="537" spans="7:14" ht="15">
      <c r="G537" s="45"/>
      <c r="H537" s="31"/>
      <c r="I537" s="44"/>
      <c r="K537" s="2"/>
      <c r="L537" s="2"/>
      <c r="M537" s="30">
        <f>IF(B537="","",COUNTIF($D$3:D537,D537)-IF(D537="M",COUNTIF($Q$3:Q537,"M"))-IF(D537="F",COUNTIF($Q$3:Q537,"F")))</f>
      </c>
      <c r="N537" s="2">
        <f t="shared" si="8"/>
        <v>0</v>
      </c>
    </row>
    <row r="538" spans="7:14" ht="15">
      <c r="G538" s="45"/>
      <c r="H538" s="31"/>
      <c r="I538" s="44"/>
      <c r="K538" s="2"/>
      <c r="L538" s="2"/>
      <c r="M538" s="30">
        <f>IF(B538="","",COUNTIF($D$3:D538,D538)-IF(D538="M",COUNTIF($Q$3:Q538,"M"))-IF(D538="F",COUNTIF($Q$3:Q538,"F")))</f>
      </c>
      <c r="N538" s="2">
        <f t="shared" si="8"/>
        <v>0</v>
      </c>
    </row>
    <row r="539" spans="7:14" ht="15">
      <c r="G539" s="45"/>
      <c r="H539" s="31"/>
      <c r="I539" s="44"/>
      <c r="K539" s="2"/>
      <c r="L539" s="2"/>
      <c r="M539" s="30">
        <f>IF(B539="","",COUNTIF($D$3:D539,D539)-IF(D539="M",COUNTIF($Q$3:Q539,"M"))-IF(D539="F",COUNTIF($Q$3:Q539,"F")))</f>
      </c>
      <c r="N539" s="2">
        <f t="shared" si="8"/>
        <v>0</v>
      </c>
    </row>
    <row r="540" spans="7:14" ht="15">
      <c r="G540" s="45"/>
      <c r="H540" s="31"/>
      <c r="I540" s="44"/>
      <c r="K540" s="2"/>
      <c r="L540" s="2"/>
      <c r="M540" s="30">
        <f>IF(B540="","",COUNTIF($D$3:D540,D540)-IF(D540="M",COUNTIF($Q$3:Q540,"M"))-IF(D540="F",COUNTIF($Q$3:Q540,"F")))</f>
      </c>
      <c r="N540" s="2">
        <f t="shared" si="8"/>
        <v>0</v>
      </c>
    </row>
    <row r="541" spans="7:14" ht="15">
      <c r="G541" s="45"/>
      <c r="H541" s="31"/>
      <c r="I541" s="44"/>
      <c r="K541" s="2"/>
      <c r="L541" s="2"/>
      <c r="M541" s="30">
        <f>IF(B541="","",COUNTIF($D$3:D541,D541)-IF(D541="M",COUNTIF($Q$3:Q541,"M"))-IF(D541="F",COUNTIF($Q$3:Q541,"F")))</f>
      </c>
      <c r="N541" s="2">
        <f t="shared" si="8"/>
        <v>0</v>
      </c>
    </row>
    <row r="542" spans="7:14" ht="15">
      <c r="G542" s="45"/>
      <c r="H542" s="31"/>
      <c r="I542" s="44"/>
      <c r="K542" s="2"/>
      <c r="L542" s="2"/>
      <c r="M542" s="30">
        <f>IF(B542="","",COUNTIF($D$3:D542,D542)-IF(D542="M",COUNTIF($Q$3:Q542,"M"))-IF(D542="F",COUNTIF($Q$3:Q542,"F")))</f>
      </c>
      <c r="N542" s="2">
        <f t="shared" si="8"/>
        <v>0</v>
      </c>
    </row>
    <row r="543" spans="7:14" ht="15">
      <c r="G543" s="45"/>
      <c r="H543" s="31"/>
      <c r="I543" s="44"/>
      <c r="K543" s="2"/>
      <c r="L543" s="2"/>
      <c r="M543" s="30">
        <f>IF(B543="","",COUNTIF($D$3:D543,D543)-IF(D543="M",COUNTIF($Q$3:Q543,"M"))-IF(D543="F",COUNTIF($Q$3:Q543,"F")))</f>
      </c>
      <c r="N543" s="2">
        <f t="shared" si="8"/>
        <v>0</v>
      </c>
    </row>
    <row r="544" spans="7:14" ht="15">
      <c r="G544" s="45"/>
      <c r="H544" s="31"/>
      <c r="I544" s="44"/>
      <c r="K544" s="2"/>
      <c r="L544" s="2"/>
      <c r="M544" s="30">
        <f>IF(B544="","",COUNTIF($D$3:D544,D544)-IF(D544="M",COUNTIF($Q$3:Q544,"M"))-IF(D544="F",COUNTIF($Q$3:Q544,"F")))</f>
      </c>
      <c r="N544" s="2">
        <f t="shared" si="8"/>
        <v>0</v>
      </c>
    </row>
    <row r="545" spans="7:14" ht="15">
      <c r="G545" s="45"/>
      <c r="H545" s="31"/>
      <c r="I545" s="44"/>
      <c r="K545" s="2"/>
      <c r="L545" s="2"/>
      <c r="M545" s="30">
        <f>IF(B545="","",COUNTIF($D$3:D545,D545)-IF(D545="M",COUNTIF($Q$3:Q545,"M"))-IF(D545="F",COUNTIF($Q$3:Q545,"F")))</f>
      </c>
      <c r="N545" s="2">
        <f t="shared" si="8"/>
        <v>0</v>
      </c>
    </row>
    <row r="546" spans="7:14" ht="15">
      <c r="G546" s="45"/>
      <c r="H546" s="31"/>
      <c r="I546" s="44"/>
      <c r="K546" s="2"/>
      <c r="L546" s="2"/>
      <c r="M546" s="30">
        <f>IF(B546="","",COUNTIF($D$3:D546,D546)-IF(D546="M",COUNTIF($Q$3:Q546,"M"))-IF(D546="F",COUNTIF($Q$3:Q546,"F")))</f>
      </c>
      <c r="N546" s="2">
        <f t="shared" si="8"/>
        <v>0</v>
      </c>
    </row>
    <row r="547" spans="7:14" ht="15">
      <c r="G547" s="45"/>
      <c r="H547" s="31"/>
      <c r="I547" s="44"/>
      <c r="K547" s="2"/>
      <c r="L547" s="2"/>
      <c r="M547" s="30">
        <f>IF(B547="","",COUNTIF($D$3:D547,D547)-IF(D547="M",COUNTIF($Q$3:Q547,"M"))-IF(D547="F",COUNTIF($Q$3:Q547,"F")))</f>
      </c>
      <c r="N547" s="2">
        <f aca="true" t="shared" si="9" ref="N547:N610">A547</f>
        <v>0</v>
      </c>
    </row>
    <row r="548" spans="7:14" ht="15">
      <c r="G548" s="45"/>
      <c r="H548" s="31"/>
      <c r="I548" s="44"/>
      <c r="K548" s="2"/>
      <c r="L548" s="2"/>
      <c r="M548" s="30">
        <f>IF(B548="","",COUNTIF($D$3:D548,D548)-IF(D548="M",COUNTIF($Q$3:Q548,"M"))-IF(D548="F",COUNTIF($Q$3:Q548,"F")))</f>
      </c>
      <c r="N548" s="2">
        <f t="shared" si="9"/>
        <v>0</v>
      </c>
    </row>
    <row r="549" spans="7:14" ht="15">
      <c r="G549" s="45"/>
      <c r="H549" s="31"/>
      <c r="I549" s="44"/>
      <c r="K549" s="2"/>
      <c r="L549" s="2"/>
      <c r="M549" s="30">
        <f>IF(B549="","",COUNTIF($D$3:D549,D549)-IF(D549="M",COUNTIF($Q$3:Q549,"M"))-IF(D549="F",COUNTIF($Q$3:Q549,"F")))</f>
      </c>
      <c r="N549" s="2">
        <f t="shared" si="9"/>
        <v>0</v>
      </c>
    </row>
    <row r="550" spans="7:14" ht="15">
      <c r="G550" s="45"/>
      <c r="H550" s="31"/>
      <c r="I550" s="44"/>
      <c r="K550" s="2"/>
      <c r="L550" s="2"/>
      <c r="M550" s="30">
        <f>IF(B550="","",COUNTIF($D$3:D550,D550)-IF(D550="M",COUNTIF($Q$3:Q550,"M"))-IF(D550="F",COUNTIF($Q$3:Q550,"F")))</f>
      </c>
      <c r="N550" s="2">
        <f t="shared" si="9"/>
        <v>0</v>
      </c>
    </row>
    <row r="551" spans="7:14" ht="15">
      <c r="G551" s="45"/>
      <c r="H551" s="31"/>
      <c r="I551" s="44"/>
      <c r="K551" s="2"/>
      <c r="L551" s="2"/>
      <c r="M551" s="30">
        <f>IF(B551="","",COUNTIF($D$3:D551,D551)-IF(D551="M",COUNTIF($Q$3:Q551,"M"))-IF(D551="F",COUNTIF($Q$3:Q551,"F")))</f>
      </c>
      <c r="N551" s="2">
        <f t="shared" si="9"/>
        <v>0</v>
      </c>
    </row>
    <row r="552" spans="7:14" ht="15">
      <c r="G552" s="45"/>
      <c r="H552" s="31"/>
      <c r="I552" s="44"/>
      <c r="K552" s="2"/>
      <c r="L552" s="2"/>
      <c r="M552" s="30">
        <f>IF(B552="","",COUNTIF($D$3:D552,D552)-IF(D552="M",COUNTIF($Q$3:Q552,"M"))-IF(D552="F",COUNTIF($Q$3:Q552,"F")))</f>
      </c>
      <c r="N552" s="2">
        <f t="shared" si="9"/>
        <v>0</v>
      </c>
    </row>
    <row r="553" spans="7:14" ht="15">
      <c r="G553" s="45"/>
      <c r="H553" s="31"/>
      <c r="I553" s="44"/>
      <c r="K553" s="2"/>
      <c r="L553" s="2"/>
      <c r="M553" s="30">
        <f>IF(B553="","",COUNTIF($D$3:D553,D553)-IF(D553="M",COUNTIF($Q$3:Q553,"M"))-IF(D553="F",COUNTIF($Q$3:Q553,"F")))</f>
      </c>
      <c r="N553" s="2">
        <f t="shared" si="9"/>
        <v>0</v>
      </c>
    </row>
    <row r="554" spans="7:14" ht="15">
      <c r="G554" s="45"/>
      <c r="H554" s="31"/>
      <c r="I554" s="44"/>
      <c r="K554" s="2"/>
      <c r="L554" s="2"/>
      <c r="M554" s="30">
        <f>IF(B554="","",COUNTIF($D$3:D554,D554)-IF(D554="M",COUNTIF($Q$3:Q554,"M"))-IF(D554="F",COUNTIF($Q$3:Q554,"F")))</f>
      </c>
      <c r="N554" s="2">
        <f t="shared" si="9"/>
        <v>0</v>
      </c>
    </row>
    <row r="555" spans="7:14" ht="15">
      <c r="G555" s="45"/>
      <c r="H555" s="31"/>
      <c r="I555" s="44"/>
      <c r="K555" s="2"/>
      <c r="L555" s="2"/>
      <c r="M555" s="30">
        <f>IF(B555="","",COUNTIF($D$3:D555,D555)-IF(D555="M",COUNTIF($Q$3:Q555,"M"))-IF(D555="F",COUNTIF($Q$3:Q555,"F")))</f>
      </c>
      <c r="N555" s="2">
        <f t="shared" si="9"/>
        <v>0</v>
      </c>
    </row>
    <row r="556" spans="7:14" ht="15">
      <c r="G556" s="45"/>
      <c r="H556" s="31"/>
      <c r="I556" s="44"/>
      <c r="K556" s="2"/>
      <c r="L556" s="2"/>
      <c r="M556" s="30">
        <f>IF(B556="","",COUNTIF($D$3:D556,D556)-IF(D556="M",COUNTIF($Q$3:Q556,"M"))-IF(D556="F",COUNTIF($Q$3:Q556,"F")))</f>
      </c>
      <c r="N556" s="2">
        <f t="shared" si="9"/>
        <v>0</v>
      </c>
    </row>
    <row r="557" spans="7:14" ht="15">
      <c r="G557" s="45"/>
      <c r="H557" s="31"/>
      <c r="I557" s="44"/>
      <c r="K557" s="2"/>
      <c r="L557" s="2"/>
      <c r="M557" s="30">
        <f>IF(B557="","",COUNTIF($D$3:D557,D557)-IF(D557="M",COUNTIF($Q$3:Q557,"M"))-IF(D557="F",COUNTIF($Q$3:Q557,"F")))</f>
      </c>
      <c r="N557" s="2">
        <f t="shared" si="9"/>
        <v>0</v>
      </c>
    </row>
    <row r="558" spans="7:14" ht="15">
      <c r="G558" s="45"/>
      <c r="H558" s="31"/>
      <c r="I558" s="44"/>
      <c r="K558" s="2"/>
      <c r="L558" s="2"/>
      <c r="M558" s="30">
        <f>IF(B558="","",COUNTIF($D$3:D558,D558)-IF(D558="M",COUNTIF($Q$3:Q558,"M"))-IF(D558="F",COUNTIF($Q$3:Q558,"F")))</f>
      </c>
      <c r="N558" s="2">
        <f t="shared" si="9"/>
        <v>0</v>
      </c>
    </row>
    <row r="559" spans="7:14" ht="15">
      <c r="G559" s="45"/>
      <c r="H559" s="31"/>
      <c r="I559" s="44"/>
      <c r="K559" s="2"/>
      <c r="L559" s="2"/>
      <c r="M559" s="30">
        <f>IF(B559="","",COUNTIF($D$3:D559,D559)-IF(D559="M",COUNTIF($Q$3:Q559,"M"))-IF(D559="F",COUNTIF($Q$3:Q559,"F")))</f>
      </c>
      <c r="N559" s="2">
        <f t="shared" si="9"/>
        <v>0</v>
      </c>
    </row>
    <row r="560" spans="7:14" ht="15">
      <c r="G560" s="45"/>
      <c r="H560" s="31"/>
      <c r="I560" s="44"/>
      <c r="K560" s="2"/>
      <c r="L560" s="2"/>
      <c r="M560" s="30">
        <f>IF(B560="","",COUNTIF($D$3:D560,D560)-IF(D560="M",COUNTIF($Q$3:Q560,"M"))-IF(D560="F",COUNTIF($Q$3:Q560,"F")))</f>
      </c>
      <c r="N560" s="2">
        <f t="shared" si="9"/>
        <v>0</v>
      </c>
    </row>
    <row r="561" spans="7:14" ht="15">
      <c r="G561" s="45"/>
      <c r="H561" s="31"/>
      <c r="I561" s="44"/>
      <c r="K561" s="2"/>
      <c r="L561" s="2"/>
      <c r="M561" s="30">
        <f>IF(B561="","",COUNTIF($D$3:D561,D561)-IF(D561="M",COUNTIF($Q$3:Q561,"M"))-IF(D561="F",COUNTIF($Q$3:Q561,"F")))</f>
      </c>
      <c r="N561" s="2">
        <f t="shared" si="9"/>
        <v>0</v>
      </c>
    </row>
    <row r="562" spans="7:14" ht="15">
      <c r="G562" s="45"/>
      <c r="H562" s="31"/>
      <c r="I562" s="44"/>
      <c r="K562" s="2"/>
      <c r="L562" s="2"/>
      <c r="M562" s="30">
        <f>IF(B562="","",COUNTIF($D$3:D562,D562)-IF(D562="M",COUNTIF($Q$3:Q562,"M"))-IF(D562="F",COUNTIF($Q$3:Q562,"F")))</f>
      </c>
      <c r="N562" s="2">
        <f t="shared" si="9"/>
        <v>0</v>
      </c>
    </row>
    <row r="563" spans="7:14" ht="15">
      <c r="G563" s="45"/>
      <c r="H563" s="31"/>
      <c r="I563" s="44"/>
      <c r="K563" s="2"/>
      <c r="L563" s="2"/>
      <c r="M563" s="30">
        <f>IF(B563="","",COUNTIF($D$3:D563,D563)-IF(D563="M",COUNTIF($Q$3:Q563,"M"))-IF(D563="F",COUNTIF($Q$3:Q563,"F")))</f>
      </c>
      <c r="N563" s="2">
        <f t="shared" si="9"/>
        <v>0</v>
      </c>
    </row>
    <row r="564" spans="7:14" ht="15">
      <c r="G564" s="45"/>
      <c r="H564" s="31"/>
      <c r="I564" s="44"/>
      <c r="K564" s="2"/>
      <c r="L564" s="2"/>
      <c r="M564" s="30">
        <f>IF(B564="","",COUNTIF($D$3:D564,D564)-IF(D564="M",COUNTIF($Q$3:Q564,"M"))-IF(D564="F",COUNTIF($Q$3:Q564,"F")))</f>
      </c>
      <c r="N564" s="2">
        <f t="shared" si="9"/>
        <v>0</v>
      </c>
    </row>
    <row r="565" spans="7:14" ht="15">
      <c r="G565" s="45"/>
      <c r="H565" s="31"/>
      <c r="I565" s="44"/>
      <c r="K565" s="2"/>
      <c r="L565" s="2"/>
      <c r="M565" s="30">
        <f>IF(B565="","",COUNTIF($D$3:D565,D565)-IF(D565="M",COUNTIF($Q$3:Q565,"M"))-IF(D565="F",COUNTIF($Q$3:Q565,"F")))</f>
      </c>
      <c r="N565" s="2">
        <f t="shared" si="9"/>
        <v>0</v>
      </c>
    </row>
    <row r="566" spans="7:14" ht="15">
      <c r="G566" s="45"/>
      <c r="H566" s="31"/>
      <c r="I566" s="44"/>
      <c r="K566" s="2"/>
      <c r="L566" s="2"/>
      <c r="M566" s="30">
        <f>IF(B566="","",COUNTIF($D$3:D566,D566)-IF(D566="M",COUNTIF($Q$3:Q566,"M"))-IF(D566="F",COUNTIF($Q$3:Q566,"F")))</f>
      </c>
      <c r="N566" s="2">
        <f t="shared" si="9"/>
        <v>0</v>
      </c>
    </row>
    <row r="567" spans="7:14" ht="15">
      <c r="G567" s="45"/>
      <c r="H567" s="31"/>
      <c r="I567" s="44"/>
      <c r="K567" s="2"/>
      <c r="L567" s="2"/>
      <c r="M567" s="30">
        <f>IF(B567="","",COUNTIF($D$3:D567,D567)-IF(D567="M",COUNTIF($Q$3:Q567,"M"))-IF(D567="F",COUNTIF($Q$3:Q567,"F")))</f>
      </c>
      <c r="N567" s="2">
        <f t="shared" si="9"/>
        <v>0</v>
      </c>
    </row>
    <row r="568" spans="7:14" ht="15">
      <c r="G568" s="45"/>
      <c r="H568" s="31"/>
      <c r="I568" s="44"/>
      <c r="K568" s="2"/>
      <c r="L568" s="2"/>
      <c r="M568" s="30">
        <f>IF(B568="","",COUNTIF($D$3:D568,D568)-IF(D568="M",COUNTIF($Q$3:Q568,"M"))-IF(D568="F",COUNTIF($Q$3:Q568,"F")))</f>
      </c>
      <c r="N568" s="2">
        <f t="shared" si="9"/>
        <v>0</v>
      </c>
    </row>
    <row r="569" spans="7:14" ht="15">
      <c r="G569" s="45"/>
      <c r="H569" s="31"/>
      <c r="I569" s="44"/>
      <c r="K569" s="2"/>
      <c r="L569" s="2"/>
      <c r="M569" s="30">
        <f>IF(B569="","",COUNTIF($D$3:D569,D569)-IF(D569="M",COUNTIF($Q$3:Q569,"M"))-IF(D569="F",COUNTIF($Q$3:Q569,"F")))</f>
      </c>
      <c r="N569" s="2">
        <f t="shared" si="9"/>
        <v>0</v>
      </c>
    </row>
    <row r="570" spans="7:14" ht="15">
      <c r="G570" s="45"/>
      <c r="H570" s="31"/>
      <c r="I570" s="44"/>
      <c r="K570" s="2"/>
      <c r="L570" s="2"/>
      <c r="M570" s="30">
        <f>IF(B570="","",COUNTIF($D$3:D570,D570)-IF(D570="M",COUNTIF($Q$3:Q570,"M"))-IF(D570="F",COUNTIF($Q$3:Q570,"F")))</f>
      </c>
      <c r="N570" s="2">
        <f t="shared" si="9"/>
        <v>0</v>
      </c>
    </row>
    <row r="571" spans="7:14" ht="15">
      <c r="G571" s="45"/>
      <c r="H571" s="31"/>
      <c r="I571" s="44"/>
      <c r="K571" s="2"/>
      <c r="L571" s="2"/>
      <c r="M571" s="30">
        <f>IF(B571="","",COUNTIF($D$3:D571,D571)-IF(D571="M",COUNTIF($Q$3:Q571,"M"))-IF(D571="F",COUNTIF($Q$3:Q571,"F")))</f>
      </c>
      <c r="N571" s="2">
        <f t="shared" si="9"/>
        <v>0</v>
      </c>
    </row>
    <row r="572" spans="7:14" ht="15">
      <c r="G572" s="45"/>
      <c r="H572" s="31"/>
      <c r="I572" s="44"/>
      <c r="K572" s="2"/>
      <c r="L572" s="2"/>
      <c r="M572" s="30">
        <f>IF(B572="","",COUNTIF($D$3:D572,D572)-IF(D572="M",COUNTIF($Q$3:Q572,"M"))-IF(D572="F",COUNTIF($Q$3:Q572,"F")))</f>
      </c>
      <c r="N572" s="2">
        <f t="shared" si="9"/>
        <v>0</v>
      </c>
    </row>
    <row r="573" spans="7:14" ht="15">
      <c r="G573" s="45"/>
      <c r="H573" s="31"/>
      <c r="I573" s="44"/>
      <c r="K573" s="2"/>
      <c r="L573" s="2"/>
      <c r="M573" s="30">
        <f>IF(B573="","",COUNTIF($D$3:D573,D573)-IF(D573="M",COUNTIF($Q$3:Q573,"M"))-IF(D573="F",COUNTIF($Q$3:Q573,"F")))</f>
      </c>
      <c r="N573" s="2">
        <f t="shared" si="9"/>
        <v>0</v>
      </c>
    </row>
    <row r="574" spans="7:14" ht="15">
      <c r="G574" s="45"/>
      <c r="H574" s="31"/>
      <c r="I574" s="44"/>
      <c r="K574" s="2"/>
      <c r="L574" s="2"/>
      <c r="M574" s="30">
        <f>IF(B574="","",COUNTIF($D$3:D574,D574)-IF(D574="M",COUNTIF($Q$3:Q574,"M"))-IF(D574="F",COUNTIF($Q$3:Q574,"F")))</f>
      </c>
      <c r="N574" s="2">
        <f t="shared" si="9"/>
        <v>0</v>
      </c>
    </row>
    <row r="575" spans="7:14" ht="15">
      <c r="G575" s="45"/>
      <c r="H575" s="31"/>
      <c r="I575" s="44"/>
      <c r="K575" s="2"/>
      <c r="L575" s="2"/>
      <c r="M575" s="30">
        <f>IF(B575="","",COUNTIF($D$3:D575,D575)-IF(D575="M",COUNTIF($Q$3:Q575,"M"))-IF(D575="F",COUNTIF($Q$3:Q575,"F")))</f>
      </c>
      <c r="N575" s="2">
        <f t="shared" si="9"/>
        <v>0</v>
      </c>
    </row>
    <row r="576" spans="7:14" ht="15">
      <c r="G576" s="45"/>
      <c r="H576" s="31"/>
      <c r="I576" s="44"/>
      <c r="K576" s="2"/>
      <c r="L576" s="2"/>
      <c r="M576" s="30">
        <f>IF(B576="","",COUNTIF($D$3:D576,D576)-IF(D576="M",COUNTIF($Q$3:Q576,"M"))-IF(D576="F",COUNTIF($Q$3:Q576,"F")))</f>
      </c>
      <c r="N576" s="2">
        <f t="shared" si="9"/>
        <v>0</v>
      </c>
    </row>
    <row r="577" spans="7:14" ht="15">
      <c r="G577" s="45"/>
      <c r="H577" s="31"/>
      <c r="I577" s="44"/>
      <c r="K577" s="2"/>
      <c r="L577" s="2"/>
      <c r="M577" s="30">
        <f>IF(B577="","",COUNTIF($D$3:D577,D577)-IF(D577="M",COUNTIF($Q$3:Q577,"M"))-IF(D577="F",COUNTIF($Q$3:Q577,"F")))</f>
      </c>
      <c r="N577" s="2">
        <f t="shared" si="9"/>
        <v>0</v>
      </c>
    </row>
    <row r="578" spans="7:14" ht="15">
      <c r="G578" s="45"/>
      <c r="H578" s="31"/>
      <c r="I578" s="44"/>
      <c r="K578" s="2"/>
      <c r="L578" s="2"/>
      <c r="M578" s="30">
        <f>IF(B578="","",COUNTIF($D$3:D578,D578)-IF(D578="M",COUNTIF($Q$3:Q578,"M"))-IF(D578="F",COUNTIF($Q$3:Q578,"F")))</f>
      </c>
      <c r="N578" s="2">
        <f t="shared" si="9"/>
        <v>0</v>
      </c>
    </row>
    <row r="579" spans="7:14" ht="15">
      <c r="G579" s="45"/>
      <c r="H579" s="31"/>
      <c r="I579" s="44"/>
      <c r="K579" s="2"/>
      <c r="L579" s="2"/>
      <c r="M579" s="30">
        <f>IF(B579="","",COUNTIF($D$3:D579,D579)-IF(D579="M",COUNTIF($Q$3:Q579,"M"))-IF(D579="F",COUNTIF($Q$3:Q579,"F")))</f>
      </c>
      <c r="N579" s="2">
        <f t="shared" si="9"/>
        <v>0</v>
      </c>
    </row>
    <row r="580" spans="7:14" ht="15">
      <c r="G580" s="45"/>
      <c r="H580" s="31"/>
      <c r="I580" s="44"/>
      <c r="K580" s="2"/>
      <c r="L580" s="2"/>
      <c r="M580" s="30">
        <f>IF(B580="","",COUNTIF($D$3:D580,D580)-IF(D580="M",COUNTIF($Q$3:Q580,"M"))-IF(D580="F",COUNTIF($Q$3:Q580,"F")))</f>
      </c>
      <c r="N580" s="2">
        <f t="shared" si="9"/>
        <v>0</v>
      </c>
    </row>
    <row r="581" spans="7:14" ht="15">
      <c r="G581" s="45"/>
      <c r="H581" s="31"/>
      <c r="I581" s="44"/>
      <c r="K581" s="2"/>
      <c r="L581" s="2"/>
      <c r="M581" s="30">
        <f>IF(B581="","",COUNTIF($D$3:D581,D581)-IF(D581="M",COUNTIF($Q$3:Q581,"M"))-IF(D581="F",COUNTIF($Q$3:Q581,"F")))</f>
      </c>
      <c r="N581" s="2">
        <f t="shared" si="9"/>
        <v>0</v>
      </c>
    </row>
    <row r="582" spans="7:14" ht="15">
      <c r="G582" s="45"/>
      <c r="H582" s="31"/>
      <c r="I582" s="44"/>
      <c r="K582" s="2"/>
      <c r="L582" s="2"/>
      <c r="M582" s="30">
        <f>IF(B582="","",COUNTIF($D$3:D582,D582)-IF(D582="M",COUNTIF($Q$3:Q582,"M"))-IF(D582="F",COUNTIF($Q$3:Q582,"F")))</f>
      </c>
      <c r="N582" s="2">
        <f t="shared" si="9"/>
        <v>0</v>
      </c>
    </row>
    <row r="583" spans="7:14" ht="15">
      <c r="G583" s="45"/>
      <c r="H583" s="31"/>
      <c r="I583" s="44"/>
      <c r="K583" s="2"/>
      <c r="L583" s="2"/>
      <c r="M583" s="30">
        <f>IF(B583="","",COUNTIF($D$3:D583,D583)-IF(D583="M",COUNTIF($Q$3:Q583,"M"))-IF(D583="F",COUNTIF($Q$3:Q583,"F")))</f>
      </c>
      <c r="N583" s="2">
        <f t="shared" si="9"/>
        <v>0</v>
      </c>
    </row>
    <row r="584" spans="7:14" ht="15">
      <c r="G584" s="45"/>
      <c r="H584" s="31"/>
      <c r="I584" s="44"/>
      <c r="K584" s="2"/>
      <c r="L584" s="2"/>
      <c r="M584" s="30">
        <f>IF(B584="","",COUNTIF($D$3:D584,D584)-IF(D584="M",COUNTIF($Q$3:Q584,"M"))-IF(D584="F",COUNTIF($Q$3:Q584,"F")))</f>
      </c>
      <c r="N584" s="2">
        <f t="shared" si="9"/>
        <v>0</v>
      </c>
    </row>
    <row r="585" spans="7:14" ht="15">
      <c r="G585" s="45"/>
      <c r="H585" s="31"/>
      <c r="I585" s="44"/>
      <c r="K585" s="2"/>
      <c r="L585" s="2"/>
      <c r="M585" s="30">
        <f>IF(B585="","",COUNTIF($D$3:D585,D585)-IF(D585="M",COUNTIF($Q$3:Q585,"M"))-IF(D585="F",COUNTIF($Q$3:Q585,"F")))</f>
      </c>
      <c r="N585" s="2">
        <f t="shared" si="9"/>
        <v>0</v>
      </c>
    </row>
    <row r="586" spans="7:14" ht="15">
      <c r="G586" s="45"/>
      <c r="H586" s="31"/>
      <c r="I586" s="44"/>
      <c r="K586" s="2"/>
      <c r="L586" s="2"/>
      <c r="M586" s="30">
        <f>IF(B586="","",COUNTIF($D$3:D586,D586)-IF(D586="M",COUNTIF($Q$3:Q586,"M"))-IF(D586="F",COUNTIF($Q$3:Q586,"F")))</f>
      </c>
      <c r="N586" s="2">
        <f t="shared" si="9"/>
        <v>0</v>
      </c>
    </row>
    <row r="587" spans="7:14" ht="15">
      <c r="G587" s="45"/>
      <c r="H587" s="31"/>
      <c r="I587" s="44"/>
      <c r="K587" s="2"/>
      <c r="L587" s="2"/>
      <c r="M587" s="30">
        <f>IF(B587="","",COUNTIF($D$3:D587,D587)-IF(D587="M",COUNTIF($Q$3:Q587,"M"))-IF(D587="F",COUNTIF($Q$3:Q587,"F")))</f>
      </c>
      <c r="N587" s="2">
        <f t="shared" si="9"/>
        <v>0</v>
      </c>
    </row>
    <row r="588" spans="7:14" ht="15">
      <c r="G588" s="45"/>
      <c r="H588" s="31"/>
      <c r="I588" s="44"/>
      <c r="K588" s="2"/>
      <c r="L588" s="2"/>
      <c r="M588" s="30">
        <f>IF(B588="","",COUNTIF($D$3:D588,D588)-IF(D588="M",COUNTIF($Q$3:Q588,"M"))-IF(D588="F",COUNTIF($Q$3:Q588,"F")))</f>
      </c>
      <c r="N588" s="2">
        <f t="shared" si="9"/>
        <v>0</v>
      </c>
    </row>
    <row r="589" spans="7:14" ht="15">
      <c r="G589" s="45"/>
      <c r="H589" s="31"/>
      <c r="I589" s="44"/>
      <c r="K589" s="2"/>
      <c r="L589" s="2"/>
      <c r="M589" s="30">
        <f>IF(B589="","",COUNTIF($D$3:D589,D589)-IF(D589="M",COUNTIF($Q$3:Q589,"M"))-IF(D589="F",COUNTIF($Q$3:Q589,"F")))</f>
      </c>
      <c r="N589" s="2">
        <f t="shared" si="9"/>
        <v>0</v>
      </c>
    </row>
    <row r="590" spans="7:14" ht="15">
      <c r="G590" s="45"/>
      <c r="H590" s="31"/>
      <c r="I590" s="44"/>
      <c r="K590" s="2"/>
      <c r="L590" s="2"/>
      <c r="M590" s="30">
        <f>IF(B590="","",COUNTIF($D$3:D590,D590)-IF(D590="M",COUNTIF($Q$3:Q590,"M"))-IF(D590="F",COUNTIF($Q$3:Q590,"F")))</f>
      </c>
      <c r="N590" s="2">
        <f t="shared" si="9"/>
        <v>0</v>
      </c>
    </row>
    <row r="591" spans="7:14" ht="15">
      <c r="G591" s="45"/>
      <c r="H591" s="31"/>
      <c r="I591" s="44"/>
      <c r="K591" s="2"/>
      <c r="L591" s="2"/>
      <c r="M591" s="30">
        <f>IF(B591="","",COUNTIF($D$3:D591,D591)-IF(D591="M",COUNTIF($Q$3:Q591,"M"))-IF(D591="F",COUNTIF($Q$3:Q591,"F")))</f>
      </c>
      <c r="N591" s="2">
        <f t="shared" si="9"/>
        <v>0</v>
      </c>
    </row>
    <row r="592" spans="7:14" ht="15">
      <c r="G592" s="45"/>
      <c r="H592" s="31"/>
      <c r="I592" s="44"/>
      <c r="K592" s="2"/>
      <c r="L592" s="2"/>
      <c r="M592" s="30">
        <f>IF(B592="","",COUNTIF($D$3:D592,D592)-IF(D592="M",COUNTIF($Q$3:Q592,"M"))-IF(D592="F",COUNTIF($Q$3:Q592,"F")))</f>
      </c>
      <c r="N592" s="2">
        <f t="shared" si="9"/>
        <v>0</v>
      </c>
    </row>
    <row r="593" spans="7:14" ht="15">
      <c r="G593" s="45"/>
      <c r="H593" s="31"/>
      <c r="I593" s="44"/>
      <c r="K593" s="2"/>
      <c r="L593" s="2"/>
      <c r="M593" s="30">
        <f>IF(B593="","",COUNTIF($D$3:D593,D593)-IF(D593="M",COUNTIF($Q$3:Q593,"M"))-IF(D593="F",COUNTIF($Q$3:Q593,"F")))</f>
      </c>
      <c r="N593" s="2">
        <f t="shared" si="9"/>
        <v>0</v>
      </c>
    </row>
    <row r="594" spans="7:14" ht="15">
      <c r="G594" s="45"/>
      <c r="H594" s="31"/>
      <c r="I594" s="44"/>
      <c r="K594" s="2"/>
      <c r="L594" s="2"/>
      <c r="M594" s="30">
        <f>IF(B594="","",COUNTIF($D$3:D594,D594)-IF(D594="M",COUNTIF($Q$3:Q594,"M"))-IF(D594="F",COUNTIF($Q$3:Q594,"F")))</f>
      </c>
      <c r="N594" s="2">
        <f t="shared" si="9"/>
        <v>0</v>
      </c>
    </row>
    <row r="595" spans="7:14" ht="15">
      <c r="G595" s="45"/>
      <c r="H595" s="31"/>
      <c r="I595" s="44"/>
      <c r="K595" s="2"/>
      <c r="L595" s="2"/>
      <c r="M595" s="30">
        <f>IF(B595="","",COUNTIF($D$3:D595,D595)-IF(D595="M",COUNTIF($Q$3:Q595,"M"))-IF(D595="F",COUNTIF($Q$3:Q595,"F")))</f>
      </c>
      <c r="N595" s="2">
        <f t="shared" si="9"/>
        <v>0</v>
      </c>
    </row>
    <row r="596" spans="7:14" ht="15">
      <c r="G596" s="45"/>
      <c r="H596" s="31"/>
      <c r="I596" s="44"/>
      <c r="K596" s="2"/>
      <c r="L596" s="2"/>
      <c r="M596" s="30">
        <f>IF(B596="","",COUNTIF($D$3:D596,D596)-IF(D596="M",COUNTIF($Q$3:Q596,"M"))-IF(D596="F",COUNTIF($Q$3:Q596,"F")))</f>
      </c>
      <c r="N596" s="2">
        <f t="shared" si="9"/>
        <v>0</v>
      </c>
    </row>
    <row r="597" spans="7:14" ht="15">
      <c r="G597" s="45"/>
      <c r="H597" s="31"/>
      <c r="I597" s="44"/>
      <c r="K597" s="2"/>
      <c r="L597" s="2"/>
      <c r="M597" s="30">
        <f>IF(B597="","",COUNTIF($D$3:D597,D597)-IF(D597="M",COUNTIF($Q$3:Q597,"M"))-IF(D597="F",COUNTIF($Q$3:Q597,"F")))</f>
      </c>
      <c r="N597" s="2">
        <f t="shared" si="9"/>
        <v>0</v>
      </c>
    </row>
    <row r="598" spans="7:14" ht="15">
      <c r="G598" s="45"/>
      <c r="H598" s="31"/>
      <c r="I598" s="44"/>
      <c r="K598" s="2"/>
      <c r="L598" s="2"/>
      <c r="M598" s="30">
        <f>IF(B598="","",COUNTIF($D$3:D598,D598)-IF(D598="M",COUNTIF($Q$3:Q598,"M"))-IF(D598="F",COUNTIF($Q$3:Q598,"F")))</f>
      </c>
      <c r="N598" s="2">
        <f t="shared" si="9"/>
        <v>0</v>
      </c>
    </row>
    <row r="599" spans="7:14" ht="15">
      <c r="G599" s="45"/>
      <c r="H599" s="31"/>
      <c r="I599" s="44"/>
      <c r="K599" s="2"/>
      <c r="L599" s="2"/>
      <c r="M599" s="30">
        <f>IF(B599="","",COUNTIF($D$3:D599,D599)-IF(D599="M",COUNTIF($Q$3:Q599,"M"))-IF(D599="F",COUNTIF($Q$3:Q599,"F")))</f>
      </c>
      <c r="N599" s="2">
        <f t="shared" si="9"/>
        <v>0</v>
      </c>
    </row>
    <row r="600" spans="7:14" ht="15">
      <c r="G600" s="45"/>
      <c r="H600" s="31"/>
      <c r="I600" s="44"/>
      <c r="K600" s="2"/>
      <c r="L600" s="2"/>
      <c r="M600" s="30">
        <f>IF(B600="","",COUNTIF($D$3:D600,D600)-IF(D600="M",COUNTIF($Q$3:Q600,"M"))-IF(D600="F",COUNTIF($Q$3:Q600,"F")))</f>
      </c>
      <c r="N600" s="2">
        <f t="shared" si="9"/>
        <v>0</v>
      </c>
    </row>
    <row r="601" spans="7:14" ht="15">
      <c r="G601" s="45"/>
      <c r="H601" s="31"/>
      <c r="I601" s="44"/>
      <c r="K601" s="2"/>
      <c r="L601" s="2"/>
      <c r="M601" s="30">
        <f>IF(B601="","",COUNTIF($D$3:D601,D601)-IF(D601="M",COUNTIF($Q$3:Q601,"M"))-IF(D601="F",COUNTIF($Q$3:Q601,"F")))</f>
      </c>
      <c r="N601" s="2">
        <f t="shared" si="9"/>
        <v>0</v>
      </c>
    </row>
    <row r="602" spans="7:14" ht="15">
      <c r="G602" s="45"/>
      <c r="H602" s="31"/>
      <c r="I602" s="44"/>
      <c r="K602" s="2"/>
      <c r="L602" s="2"/>
      <c r="M602" s="30">
        <f>IF(B602="","",COUNTIF($D$3:D602,D602)-IF(D602="M",COUNTIF($Q$3:Q602,"M"))-IF(D602="F",COUNTIF($Q$3:Q602,"F")))</f>
      </c>
      <c r="N602" s="2">
        <f t="shared" si="9"/>
        <v>0</v>
      </c>
    </row>
    <row r="603" spans="7:14" ht="15">
      <c r="G603" s="45"/>
      <c r="H603" s="31"/>
      <c r="I603" s="44"/>
      <c r="K603" s="2"/>
      <c r="L603" s="2"/>
      <c r="M603" s="30">
        <f>IF(B603="","",COUNTIF($D$3:D603,D603)-IF(D603="M",COUNTIF($Q$3:Q603,"M"))-IF(D603="F",COUNTIF($Q$3:Q603,"F")))</f>
      </c>
      <c r="N603" s="2">
        <f t="shared" si="9"/>
        <v>0</v>
      </c>
    </row>
    <row r="604" spans="7:14" ht="15">
      <c r="G604" s="45"/>
      <c r="H604" s="31"/>
      <c r="I604" s="44"/>
      <c r="K604" s="2"/>
      <c r="L604" s="2"/>
      <c r="M604" s="30">
        <f>IF(B604="","",COUNTIF($D$3:D604,D604)-IF(D604="M",COUNTIF($Q$3:Q604,"M"))-IF(D604="F",COUNTIF($Q$3:Q604,"F")))</f>
      </c>
      <c r="N604" s="2">
        <f t="shared" si="9"/>
        <v>0</v>
      </c>
    </row>
    <row r="605" spans="7:14" ht="15">
      <c r="G605" s="45"/>
      <c r="H605" s="31"/>
      <c r="I605" s="44"/>
      <c r="K605" s="2"/>
      <c r="L605" s="2"/>
      <c r="M605" s="30">
        <f>IF(B605="","",COUNTIF($D$3:D605,D605)-IF(D605="M",COUNTIF($Q$3:Q605,"M"))-IF(D605="F",COUNTIF($Q$3:Q605,"F")))</f>
      </c>
      <c r="N605" s="2">
        <f t="shared" si="9"/>
        <v>0</v>
      </c>
    </row>
    <row r="606" spans="7:14" ht="15">
      <c r="G606" s="45"/>
      <c r="H606" s="31"/>
      <c r="I606" s="44"/>
      <c r="K606" s="2"/>
      <c r="L606" s="2"/>
      <c r="M606" s="30">
        <f>IF(B606="","",COUNTIF($D$3:D606,D606)-IF(D606="M",COUNTIF($Q$3:Q606,"M"))-IF(D606="F",COUNTIF($Q$3:Q606,"F")))</f>
      </c>
      <c r="N606" s="2">
        <f t="shared" si="9"/>
        <v>0</v>
      </c>
    </row>
    <row r="607" spans="7:14" ht="15">
      <c r="G607" s="45"/>
      <c r="H607" s="31"/>
      <c r="I607" s="44"/>
      <c r="K607" s="2"/>
      <c r="L607" s="2"/>
      <c r="M607" s="30">
        <f>IF(B607="","",COUNTIF($D$3:D607,D607)-IF(D607="M",COUNTIF($Q$3:Q607,"M"))-IF(D607="F",COUNTIF($Q$3:Q607,"F")))</f>
      </c>
      <c r="N607" s="2">
        <f t="shared" si="9"/>
        <v>0</v>
      </c>
    </row>
    <row r="608" spans="7:14" ht="15">
      <c r="G608" s="45"/>
      <c r="H608" s="31"/>
      <c r="I608" s="44"/>
      <c r="K608" s="2"/>
      <c r="L608" s="2"/>
      <c r="M608" s="30">
        <f>IF(B608="","",COUNTIF($D$3:D608,D608)-IF(D608="M",COUNTIF($Q$3:Q608,"M"))-IF(D608="F",COUNTIF($Q$3:Q608,"F")))</f>
      </c>
      <c r="N608" s="2">
        <f t="shared" si="9"/>
        <v>0</v>
      </c>
    </row>
    <row r="609" spans="7:14" ht="15">
      <c r="G609" s="45"/>
      <c r="H609" s="31"/>
      <c r="I609" s="44"/>
      <c r="K609" s="2"/>
      <c r="L609" s="2"/>
      <c r="M609" s="30">
        <f>IF(B609="","",COUNTIF($D$3:D609,D609)-IF(D609="M",COUNTIF($Q$3:Q609,"M"))-IF(D609="F",COUNTIF($Q$3:Q609,"F")))</f>
      </c>
      <c r="N609" s="2">
        <f t="shared" si="9"/>
        <v>0</v>
      </c>
    </row>
    <row r="610" spans="7:14" ht="15">
      <c r="G610" s="45"/>
      <c r="H610" s="31"/>
      <c r="I610" s="44"/>
      <c r="K610" s="2"/>
      <c r="L610" s="2"/>
      <c r="M610" s="30">
        <f>IF(B610="","",COUNTIF($D$3:D610,D610)-IF(D610="M",COUNTIF($Q$3:Q610,"M"))-IF(D610="F",COUNTIF($Q$3:Q610,"F")))</f>
      </c>
      <c r="N610" s="2">
        <f t="shared" si="9"/>
        <v>0</v>
      </c>
    </row>
    <row r="611" spans="7:14" ht="15">
      <c r="G611" s="45"/>
      <c r="H611" s="31"/>
      <c r="I611" s="44"/>
      <c r="K611" s="2"/>
      <c r="L611" s="2"/>
      <c r="M611" s="30">
        <f>IF(B611="","",COUNTIF($D$3:D611,D611)-IF(D611="M",COUNTIF($Q$3:Q611,"M"))-IF(D611="F",COUNTIF($Q$3:Q611,"F")))</f>
      </c>
      <c r="N611" s="2">
        <f aca="true" t="shared" si="10" ref="N611:N649">A611</f>
        <v>0</v>
      </c>
    </row>
    <row r="612" spans="7:14" ht="15">
      <c r="G612" s="45"/>
      <c r="H612" s="31"/>
      <c r="I612" s="44"/>
      <c r="K612" s="2"/>
      <c r="L612" s="2"/>
      <c r="M612" s="30">
        <f>IF(B612="","",COUNTIF($D$3:D612,D612)-IF(D612="M",COUNTIF($Q$3:Q612,"M"))-IF(D612="F",COUNTIF($Q$3:Q612,"F")))</f>
      </c>
      <c r="N612" s="2">
        <f t="shared" si="10"/>
        <v>0</v>
      </c>
    </row>
    <row r="613" spans="7:14" ht="15">
      <c r="G613" s="45"/>
      <c r="H613" s="31"/>
      <c r="I613" s="44"/>
      <c r="K613" s="2"/>
      <c r="L613" s="2"/>
      <c r="M613" s="30">
        <f>IF(B613="","",COUNTIF($D$3:D613,D613)-IF(D613="M",COUNTIF($Q$3:Q613,"M"))-IF(D613="F",COUNTIF($Q$3:Q613,"F")))</f>
      </c>
      <c r="N613" s="2">
        <f t="shared" si="10"/>
        <v>0</v>
      </c>
    </row>
    <row r="614" spans="7:14" ht="15">
      <c r="G614" s="45"/>
      <c r="H614" s="31"/>
      <c r="I614" s="44"/>
      <c r="K614" s="2"/>
      <c r="L614" s="2"/>
      <c r="M614" s="30">
        <f>IF(B614="","",COUNTIF($D$3:D614,D614)-IF(D614="M",COUNTIF($Q$3:Q614,"M"))-IF(D614="F",COUNTIF($Q$3:Q614,"F")))</f>
      </c>
      <c r="N614" s="2">
        <f t="shared" si="10"/>
        <v>0</v>
      </c>
    </row>
    <row r="615" spans="7:14" ht="15">
      <c r="G615" s="45"/>
      <c r="H615" s="31"/>
      <c r="I615" s="44"/>
      <c r="K615" s="2"/>
      <c r="L615" s="2"/>
      <c r="M615" s="30">
        <f>IF(B615="","",COUNTIF($D$3:D615,D615)-IF(D615="M",COUNTIF($Q$3:Q615,"M"))-IF(D615="F",COUNTIF($Q$3:Q615,"F")))</f>
      </c>
      <c r="N615" s="2">
        <f t="shared" si="10"/>
        <v>0</v>
      </c>
    </row>
    <row r="616" spans="7:14" ht="15">
      <c r="G616" s="45"/>
      <c r="H616" s="31"/>
      <c r="I616" s="44"/>
      <c r="K616" s="2"/>
      <c r="L616" s="2"/>
      <c r="M616" s="30">
        <f>IF(B616="","",COUNTIF($D$3:D616,D616)-IF(D616="M",COUNTIF($Q$3:Q616,"M"))-IF(D616="F",COUNTIF($Q$3:Q616,"F")))</f>
      </c>
      <c r="N616" s="2">
        <f t="shared" si="10"/>
        <v>0</v>
      </c>
    </row>
    <row r="617" spans="7:14" ht="15">
      <c r="G617" s="45"/>
      <c r="H617" s="31"/>
      <c r="I617" s="44"/>
      <c r="K617" s="2"/>
      <c r="L617" s="2"/>
      <c r="M617" s="30">
        <f>IF(B617="","",COUNTIF($D$3:D617,D617)-IF(D617="M",COUNTIF($Q$3:Q617,"M"))-IF(D617="F",COUNTIF($Q$3:Q617,"F")))</f>
      </c>
      <c r="N617" s="2">
        <f t="shared" si="10"/>
        <v>0</v>
      </c>
    </row>
    <row r="618" spans="7:14" ht="15">
      <c r="G618" s="45"/>
      <c r="H618" s="31"/>
      <c r="I618" s="44"/>
      <c r="K618" s="2"/>
      <c r="L618" s="2"/>
      <c r="M618" s="30">
        <f>IF(B618="","",COUNTIF($D$3:D618,D618)-IF(D618="M",COUNTIF($Q$3:Q618,"M"))-IF(D618="F",COUNTIF($Q$3:Q618,"F")))</f>
      </c>
      <c r="N618" s="2">
        <f t="shared" si="10"/>
        <v>0</v>
      </c>
    </row>
    <row r="619" spans="7:14" ht="15">
      <c r="G619" s="45"/>
      <c r="H619" s="31"/>
      <c r="I619" s="44"/>
      <c r="K619" s="2"/>
      <c r="L619" s="2"/>
      <c r="M619" s="30">
        <f>IF(B619="","",COUNTIF($D$3:D619,D619)-IF(D619="M",COUNTIF($Q$3:Q619,"M"))-IF(D619="F",COUNTIF($Q$3:Q619,"F")))</f>
      </c>
      <c r="N619" s="2">
        <f t="shared" si="10"/>
        <v>0</v>
      </c>
    </row>
    <row r="620" spans="7:14" ht="15">
      <c r="G620" s="45"/>
      <c r="H620" s="31"/>
      <c r="I620" s="44"/>
      <c r="K620" s="2"/>
      <c r="L620" s="2"/>
      <c r="M620" s="30">
        <f>IF(B620="","",COUNTIF($D$3:D620,D620)-IF(D620="M",COUNTIF($Q$3:Q620,"M"))-IF(D620="F",COUNTIF($Q$3:Q620,"F")))</f>
      </c>
      <c r="N620" s="2">
        <f t="shared" si="10"/>
        <v>0</v>
      </c>
    </row>
    <row r="621" spans="7:14" ht="15">
      <c r="G621" s="45"/>
      <c r="H621" s="31"/>
      <c r="I621" s="44"/>
      <c r="K621" s="2"/>
      <c r="L621" s="2"/>
      <c r="M621" s="30">
        <f>IF(B621="","",COUNTIF($D$3:D621,D621)-IF(D621="M",COUNTIF($Q$3:Q621,"M"))-IF(D621="F",COUNTIF($Q$3:Q621,"F")))</f>
      </c>
      <c r="N621" s="2">
        <f t="shared" si="10"/>
        <v>0</v>
      </c>
    </row>
    <row r="622" spans="7:14" ht="15">
      <c r="G622" s="45"/>
      <c r="H622" s="31"/>
      <c r="I622" s="44"/>
      <c r="K622" s="2"/>
      <c r="L622" s="2"/>
      <c r="M622" s="30">
        <f>IF(B622="","",COUNTIF($D$3:D622,D622)-IF(D622="M",COUNTIF($Q$3:Q622,"M"))-IF(D622="F",COUNTIF($Q$3:Q622,"F")))</f>
      </c>
      <c r="N622" s="2">
        <f t="shared" si="10"/>
        <v>0</v>
      </c>
    </row>
    <row r="623" spans="7:14" ht="15">
      <c r="G623" s="45"/>
      <c r="H623" s="31"/>
      <c r="I623" s="44"/>
      <c r="K623" s="2"/>
      <c r="L623" s="2"/>
      <c r="M623" s="30">
        <f>IF(B623="","",COUNTIF($D$3:D623,D623)-IF(D623="M",COUNTIF($Q$3:Q623,"M"))-IF(D623="F",COUNTIF($Q$3:Q623,"F")))</f>
      </c>
      <c r="N623" s="2">
        <f t="shared" si="10"/>
        <v>0</v>
      </c>
    </row>
    <row r="624" spans="7:14" ht="15">
      <c r="G624" s="45"/>
      <c r="H624" s="31"/>
      <c r="I624" s="44"/>
      <c r="K624" s="2"/>
      <c r="L624" s="2"/>
      <c r="M624" s="30">
        <f>IF(B624="","",COUNTIF($D$3:D624,D624)-IF(D624="M",COUNTIF($Q$3:Q624,"M"))-IF(D624="F",COUNTIF($Q$3:Q624,"F")))</f>
      </c>
      <c r="N624" s="2">
        <f t="shared" si="10"/>
        <v>0</v>
      </c>
    </row>
    <row r="625" spans="7:14" ht="15">
      <c r="G625" s="45"/>
      <c r="H625" s="31"/>
      <c r="I625" s="44"/>
      <c r="K625" s="2"/>
      <c r="L625" s="2"/>
      <c r="M625" s="30">
        <f>IF(B625="","",COUNTIF($D$3:D625,D625)-IF(D625="M",COUNTIF($Q$3:Q625,"M"))-IF(D625="F",COUNTIF($Q$3:Q625,"F")))</f>
      </c>
      <c r="N625" s="2">
        <f t="shared" si="10"/>
        <v>0</v>
      </c>
    </row>
    <row r="626" spans="7:14" ht="15">
      <c r="G626" s="45"/>
      <c r="H626" s="31"/>
      <c r="I626" s="44"/>
      <c r="K626" s="2"/>
      <c r="L626" s="2"/>
      <c r="M626" s="30">
        <f>IF(B626="","",COUNTIF($D$3:D626,D626)-IF(D626="M",COUNTIF($Q$3:Q626,"M"))-IF(D626="F",COUNTIF($Q$3:Q626,"F")))</f>
      </c>
      <c r="N626" s="2">
        <f t="shared" si="10"/>
        <v>0</v>
      </c>
    </row>
    <row r="627" spans="7:14" ht="15">
      <c r="G627" s="45"/>
      <c r="H627" s="31"/>
      <c r="I627" s="44"/>
      <c r="K627" s="2"/>
      <c r="L627" s="2"/>
      <c r="M627" s="30">
        <f>IF(B627="","",COUNTIF($D$3:D627,D627)-IF(D627="M",COUNTIF($Q$3:Q627,"M"))-IF(D627="F",COUNTIF($Q$3:Q627,"F")))</f>
      </c>
      <c r="N627" s="2">
        <f t="shared" si="10"/>
        <v>0</v>
      </c>
    </row>
    <row r="628" spans="7:14" ht="15">
      <c r="G628" s="45"/>
      <c r="H628" s="31"/>
      <c r="I628" s="44"/>
      <c r="K628" s="2"/>
      <c r="L628" s="2"/>
      <c r="M628" s="30">
        <f>IF(B628="","",COUNTIF($D$3:D628,D628)-IF(D628="M",COUNTIF($Q$3:Q628,"M"))-IF(D628="F",COUNTIF($Q$3:Q628,"F")))</f>
      </c>
      <c r="N628" s="2">
        <f t="shared" si="10"/>
        <v>0</v>
      </c>
    </row>
    <row r="629" spans="7:14" ht="15">
      <c r="G629" s="45"/>
      <c r="H629" s="31"/>
      <c r="I629" s="44"/>
      <c r="K629" s="2"/>
      <c r="L629" s="2"/>
      <c r="M629" s="30">
        <f>IF(B629="","",COUNTIF($D$3:D629,D629)-IF(D629="M",COUNTIF($Q$3:Q629,"M"))-IF(D629="F",COUNTIF($Q$3:Q629,"F")))</f>
      </c>
      <c r="N629" s="2">
        <f t="shared" si="10"/>
        <v>0</v>
      </c>
    </row>
    <row r="630" spans="7:14" ht="15">
      <c r="G630" s="45"/>
      <c r="H630" s="31"/>
      <c r="I630" s="44"/>
      <c r="K630" s="2"/>
      <c r="L630" s="2"/>
      <c r="M630" s="30">
        <f>IF(B630="","",COUNTIF($D$3:D630,D630)-IF(D630="M",COUNTIF($Q$3:Q630,"M"))-IF(D630="F",COUNTIF($Q$3:Q630,"F")))</f>
      </c>
      <c r="N630" s="2">
        <f t="shared" si="10"/>
        <v>0</v>
      </c>
    </row>
    <row r="631" spans="7:14" ht="15">
      <c r="G631" s="45"/>
      <c r="H631" s="31"/>
      <c r="I631" s="44"/>
      <c r="K631" s="2"/>
      <c r="L631" s="2"/>
      <c r="M631" s="30">
        <f>IF(B631="","",COUNTIF($D$3:D631,D631)-IF(D631="M",COUNTIF($Q$3:Q631,"M"))-IF(D631="F",COUNTIF($Q$3:Q631,"F")))</f>
      </c>
      <c r="N631" s="2">
        <f t="shared" si="10"/>
        <v>0</v>
      </c>
    </row>
    <row r="632" spans="7:14" ht="15">
      <c r="G632" s="45"/>
      <c r="H632" s="31"/>
      <c r="I632" s="44"/>
      <c r="K632" s="2"/>
      <c r="L632" s="2"/>
      <c r="M632" s="30">
        <f>IF(B632="","",COUNTIF($D$3:D632,D632)-IF(D632="M",COUNTIF($Q$3:Q632,"M"))-IF(D632="F",COUNTIF($Q$3:Q632,"F")))</f>
      </c>
      <c r="N632" s="2">
        <f t="shared" si="10"/>
        <v>0</v>
      </c>
    </row>
    <row r="633" spans="7:14" ht="15">
      <c r="G633" s="45"/>
      <c r="H633" s="31"/>
      <c r="I633" s="44"/>
      <c r="K633" s="2"/>
      <c r="L633" s="2"/>
      <c r="M633" s="30">
        <f>IF(B633="","",COUNTIF($D$3:D633,D633)-IF(D633="M",COUNTIF($Q$3:Q633,"M"))-IF(D633="F",COUNTIF($Q$3:Q633,"F")))</f>
      </c>
      <c r="N633" s="2">
        <f t="shared" si="10"/>
        <v>0</v>
      </c>
    </row>
    <row r="634" spans="7:14" ht="15">
      <c r="G634" s="45"/>
      <c r="H634" s="31"/>
      <c r="I634" s="44"/>
      <c r="K634" s="2"/>
      <c r="L634" s="2"/>
      <c r="M634" s="30">
        <f>IF(B634="","",COUNTIF($D$3:D634,D634)-IF(D634="M",COUNTIF($Q$3:Q634,"M"))-IF(D634="F",COUNTIF($Q$3:Q634,"F")))</f>
      </c>
      <c r="N634" s="2">
        <f t="shared" si="10"/>
        <v>0</v>
      </c>
    </row>
    <row r="635" spans="7:14" ht="15">
      <c r="G635" s="45"/>
      <c r="H635" s="31"/>
      <c r="I635" s="44"/>
      <c r="K635" s="2"/>
      <c r="L635" s="2"/>
      <c r="M635" s="30">
        <f>IF(B635="","",COUNTIF($D$3:D635,D635)-IF(D635="M",COUNTIF($Q$3:Q635,"M"))-IF(D635="F",COUNTIF($Q$3:Q635,"F")))</f>
      </c>
      <c r="N635" s="2">
        <f t="shared" si="10"/>
        <v>0</v>
      </c>
    </row>
    <row r="636" spans="7:14" ht="15">
      <c r="G636" s="45"/>
      <c r="H636" s="31"/>
      <c r="I636" s="44"/>
      <c r="K636" s="2"/>
      <c r="L636" s="2"/>
      <c r="M636" s="30">
        <f>IF(B636="","",COUNTIF($D$3:D636,D636)-IF(D636="M",COUNTIF($Q$3:Q636,"M"))-IF(D636="F",COUNTIF($Q$3:Q636,"F")))</f>
      </c>
      <c r="N636" s="2">
        <f t="shared" si="10"/>
        <v>0</v>
      </c>
    </row>
    <row r="637" spans="7:14" ht="15">
      <c r="G637" s="45"/>
      <c r="H637" s="31"/>
      <c r="I637" s="44"/>
      <c r="K637" s="2"/>
      <c r="L637" s="2"/>
      <c r="M637" s="30">
        <f>IF(B637="","",COUNTIF($D$3:D637,D637)-IF(D637="M",COUNTIF($Q$3:Q637,"M"))-IF(D637="F",COUNTIF($Q$3:Q637,"F")))</f>
      </c>
      <c r="N637" s="2">
        <f t="shared" si="10"/>
        <v>0</v>
      </c>
    </row>
    <row r="638" spans="7:14" ht="15">
      <c r="G638" s="45"/>
      <c r="H638" s="31"/>
      <c r="I638" s="44"/>
      <c r="K638" s="2"/>
      <c r="L638" s="2"/>
      <c r="M638" s="30">
        <f>IF(B638="","",COUNTIF($D$3:D638,D638)-IF(D638="M",COUNTIF($Q$3:Q638,"M"))-IF(D638="F",COUNTIF($Q$3:Q638,"F")))</f>
      </c>
      <c r="N638" s="2">
        <f t="shared" si="10"/>
        <v>0</v>
      </c>
    </row>
    <row r="639" spans="7:14" ht="15">
      <c r="G639" s="45"/>
      <c r="H639" s="31"/>
      <c r="I639" s="44"/>
      <c r="K639" s="2"/>
      <c r="L639" s="2"/>
      <c r="M639" s="30">
        <f>IF(B639="","",COUNTIF($D$3:D639,D639)-IF(D639="M",COUNTIF($Q$3:Q639,"M"))-IF(D639="F",COUNTIF($Q$3:Q639,"F")))</f>
      </c>
      <c r="N639" s="2">
        <f t="shared" si="10"/>
        <v>0</v>
      </c>
    </row>
    <row r="640" spans="7:14" ht="15">
      <c r="G640" s="45"/>
      <c r="H640" s="31"/>
      <c r="I640" s="44"/>
      <c r="K640" s="2"/>
      <c r="L640" s="2"/>
      <c r="M640" s="30">
        <f>IF(B640="","",COUNTIF($D$3:D640,D640)-IF(D640="M",COUNTIF($Q$3:Q640,"M"))-IF(D640="F",COUNTIF($Q$3:Q640,"F")))</f>
      </c>
      <c r="N640" s="2">
        <f t="shared" si="10"/>
        <v>0</v>
      </c>
    </row>
    <row r="641" spans="7:14" ht="15">
      <c r="G641" s="45"/>
      <c r="H641" s="31"/>
      <c r="I641" s="44"/>
      <c r="K641" s="2"/>
      <c r="L641" s="2"/>
      <c r="M641" s="30">
        <f>IF(B641="","",COUNTIF($D$3:D641,D641)-IF(D641="M",COUNTIF($Q$3:Q641,"M"))-IF(D641="F",COUNTIF($Q$3:Q641,"F")))</f>
      </c>
      <c r="N641" s="2">
        <f t="shared" si="10"/>
        <v>0</v>
      </c>
    </row>
    <row r="642" spans="7:14" ht="15">
      <c r="G642" s="45"/>
      <c r="H642" s="31"/>
      <c r="I642" s="44"/>
      <c r="K642" s="2"/>
      <c r="L642" s="2"/>
      <c r="M642" s="30">
        <f>IF(B642="","",COUNTIF($D$3:D642,D642)-IF(D642="M",COUNTIF($Q$3:Q642,"M"))-IF(D642="F",COUNTIF($Q$3:Q642,"F")))</f>
      </c>
      <c r="N642" s="2">
        <f t="shared" si="10"/>
        <v>0</v>
      </c>
    </row>
    <row r="643" spans="7:14" ht="15">
      <c r="G643" s="45"/>
      <c r="H643" s="31"/>
      <c r="I643" s="44"/>
      <c r="K643" s="2"/>
      <c r="L643" s="2"/>
      <c r="M643" s="30">
        <f>IF(B643="","",COUNTIF($D$3:D643,D643)-IF(D643="M",COUNTIF($Q$3:Q643,"M"))-IF(D643="F",COUNTIF($Q$3:Q643,"F")))</f>
      </c>
      <c r="N643" s="2">
        <f t="shared" si="10"/>
        <v>0</v>
      </c>
    </row>
    <row r="644" spans="7:14" ht="15">
      <c r="G644" s="45"/>
      <c r="H644" s="31"/>
      <c r="I644" s="44"/>
      <c r="K644" s="2"/>
      <c r="L644" s="2"/>
      <c r="M644" s="30">
        <f>IF(B644="","",COUNTIF($D$3:D644,D644)-IF(D644="M",COUNTIF($Q$3:Q644,"M"))-IF(D644="F",COUNTIF($Q$3:Q644,"F")))</f>
      </c>
      <c r="N644" s="2">
        <f t="shared" si="10"/>
        <v>0</v>
      </c>
    </row>
    <row r="645" spans="7:14" ht="15">
      <c r="G645" s="45"/>
      <c r="H645" s="31"/>
      <c r="I645" s="44"/>
      <c r="K645" s="2"/>
      <c r="L645" s="2"/>
      <c r="M645" s="30">
        <f>IF(B645="","",COUNTIF($D$3:D645,D645)-IF(D645="M",COUNTIF($Q$3:Q645,"M"))-IF(D645="F",COUNTIF($Q$3:Q645,"F")))</f>
      </c>
      <c r="N645" s="2">
        <f t="shared" si="10"/>
        <v>0</v>
      </c>
    </row>
    <row r="646" spans="7:14" ht="15">
      <c r="G646" s="45"/>
      <c r="H646" s="31"/>
      <c r="I646" s="44"/>
      <c r="K646" s="2"/>
      <c r="L646" s="2"/>
      <c r="M646" s="30">
        <f>IF(B646="","",COUNTIF($D$3:D646,D646)-IF(D646="M",COUNTIF($Q$3:Q646,"M"))-IF(D646="F",COUNTIF($Q$3:Q646,"F")))</f>
      </c>
      <c r="N646" s="2">
        <f t="shared" si="10"/>
        <v>0</v>
      </c>
    </row>
    <row r="647" spans="7:14" ht="15">
      <c r="G647" s="45"/>
      <c r="H647" s="31"/>
      <c r="I647" s="44"/>
      <c r="K647" s="2"/>
      <c r="L647" s="2"/>
      <c r="M647" s="30">
        <f>IF(B647="","",COUNTIF($D$3:D647,D647)-IF(D647="M",COUNTIF($Q$3:Q647,"M"))-IF(D647="F",COUNTIF($Q$3:Q647,"F")))</f>
      </c>
      <c r="N647" s="2">
        <f t="shared" si="10"/>
        <v>0</v>
      </c>
    </row>
    <row r="648" spans="7:14" ht="15">
      <c r="G648" s="45"/>
      <c r="H648" s="31"/>
      <c r="I648" s="44"/>
      <c r="K648" s="2"/>
      <c r="L648" s="2"/>
      <c r="M648" s="30">
        <f>IF(B648="","",COUNTIF($D$3:D648,D648)-IF(D648="M",COUNTIF($Q$3:Q648,"M"))-IF(D648="F",COUNTIF($Q$3:Q648,"F")))</f>
      </c>
      <c r="N648" s="2">
        <f t="shared" si="10"/>
        <v>0</v>
      </c>
    </row>
    <row r="649" spans="7:14" ht="15">
      <c r="G649" s="45"/>
      <c r="H649" s="31"/>
      <c r="I649" s="44"/>
      <c r="K649" s="2"/>
      <c r="L649" s="2"/>
      <c r="M649" s="30">
        <f>IF(B649="","",COUNTIF($D$3:D649,D649)-IF(D649="M",COUNTIF($Q$3:Q649,"M"))-IF(D649="F",COUNTIF($Q$3:Q649,"F")))</f>
      </c>
      <c r="N649" s="2">
        <f t="shared" si="10"/>
        <v>0</v>
      </c>
    </row>
    <row r="650" spans="8:12" ht="15">
      <c r="H650" s="31"/>
      <c r="I650" s="31"/>
      <c r="K650" s="2"/>
      <c r="L650" s="2"/>
    </row>
    <row r="651" spans="8:12" ht="15">
      <c r="H651" s="31"/>
      <c r="I651" s="31"/>
      <c r="K651" s="2"/>
      <c r="L651" s="2"/>
    </row>
    <row r="652" spans="8:12" ht="15">
      <c r="H652" s="31"/>
      <c r="I652" s="31"/>
      <c r="K652" s="2"/>
      <c r="L652" s="2"/>
    </row>
    <row r="653" spans="8:12" ht="15">
      <c r="H653" s="31"/>
      <c r="I653" s="31"/>
      <c r="K653" s="2"/>
      <c r="L653" s="2"/>
    </row>
    <row r="654" spans="8:12" ht="15">
      <c r="H654" s="31"/>
      <c r="I654" s="31"/>
      <c r="K654" s="2"/>
      <c r="L654" s="2"/>
    </row>
    <row r="655" spans="8:12" ht="15">
      <c r="H655" s="31"/>
      <c r="I655" s="31"/>
      <c r="K655" s="2"/>
      <c r="L655" s="2"/>
    </row>
    <row r="656" spans="8:12" ht="15">
      <c r="H656" s="31"/>
      <c r="I656" s="31"/>
      <c r="K656" s="2"/>
      <c r="L656" s="2"/>
    </row>
    <row r="657" spans="8:12" ht="15">
      <c r="H657" s="31"/>
      <c r="I657" s="31"/>
      <c r="K657" s="2"/>
      <c r="L657" s="2"/>
    </row>
    <row r="658" spans="8:12" ht="15">
      <c r="H658" s="31"/>
      <c r="I658" s="31"/>
      <c r="K658" s="2"/>
      <c r="L658" s="2"/>
    </row>
    <row r="659" spans="8:12" ht="15">
      <c r="H659" s="31"/>
      <c r="I659" s="31"/>
      <c r="K659" s="2"/>
      <c r="L659" s="2"/>
    </row>
    <row r="660" spans="8:12" ht="15">
      <c r="H660" s="31"/>
      <c r="I660" s="31"/>
      <c r="K660" s="2"/>
      <c r="L660" s="2"/>
    </row>
    <row r="661" spans="8:12" ht="15">
      <c r="H661" s="31"/>
      <c r="I661" s="31"/>
      <c r="K661" s="2"/>
      <c r="L661" s="2"/>
    </row>
    <row r="662" spans="8:12" ht="15">
      <c r="H662" s="31"/>
      <c r="I662" s="31"/>
      <c r="K662" s="2"/>
      <c r="L662" s="2"/>
    </row>
    <row r="663" spans="8:12" ht="15">
      <c r="H663" s="31"/>
      <c r="I663" s="31"/>
      <c r="K663" s="2"/>
      <c r="L663" s="2"/>
    </row>
    <row r="664" spans="8:12" ht="15">
      <c r="H664" s="31"/>
      <c r="I664" s="31"/>
      <c r="K664" s="2"/>
      <c r="L664" s="2"/>
    </row>
    <row r="665" spans="8:12" ht="15">
      <c r="H665" s="31"/>
      <c r="I665" s="31"/>
      <c r="K665" s="2"/>
      <c r="L665" s="2"/>
    </row>
    <row r="666" spans="8:12" ht="15">
      <c r="H666" s="31"/>
      <c r="I666" s="31"/>
      <c r="K666" s="2"/>
      <c r="L666" s="2"/>
    </row>
    <row r="667" spans="8:12" ht="15">
      <c r="H667" s="31"/>
      <c r="I667" s="31"/>
      <c r="K667" s="2"/>
      <c r="L667" s="2"/>
    </row>
    <row r="668" spans="8:12" ht="15">
      <c r="H668" s="31"/>
      <c r="I668" s="31"/>
      <c r="K668" s="2"/>
      <c r="L668" s="2"/>
    </row>
    <row r="669" spans="8:12" ht="15">
      <c r="H669" s="31"/>
      <c r="I669" s="31"/>
      <c r="K669" s="2"/>
      <c r="L669" s="2"/>
    </row>
    <row r="670" spans="8:12" ht="15">
      <c r="H670" s="31"/>
      <c r="I670" s="31"/>
      <c r="K670" s="2"/>
      <c r="L670" s="2"/>
    </row>
    <row r="671" spans="8:12" ht="15">
      <c r="H671" s="31"/>
      <c r="I671" s="31"/>
      <c r="K671" s="2"/>
      <c r="L671" s="2"/>
    </row>
    <row r="672" spans="8:12" ht="15">
      <c r="H672" s="31"/>
      <c r="I672" s="31"/>
      <c r="K672" s="2"/>
      <c r="L672" s="2"/>
    </row>
    <row r="673" spans="8:12" ht="15">
      <c r="H673" s="31"/>
      <c r="I673" s="31"/>
      <c r="K673" s="2"/>
      <c r="L673" s="2"/>
    </row>
  </sheetData>
  <sheetProtection formatColumns="0" autoFilter="0"/>
  <autoFilter ref="A2:L649"/>
  <mergeCells count="1">
    <mergeCell ref="A1:D1"/>
  </mergeCells>
  <conditionalFormatting sqref="A3:A160">
    <cfRule type="expression" priority="14" dxfId="24" stopIfTrue="1">
      <formula>R3&gt;0</formula>
    </cfRule>
  </conditionalFormatting>
  <conditionalFormatting sqref="H3:H160">
    <cfRule type="cellIs" priority="12" dxfId="25" operator="equal" stopIfTrue="1">
      <formula>2</formula>
    </cfRule>
    <cfRule type="cellIs" priority="13" dxfId="26" operator="equal" stopIfTrue="1">
      <formula>3</formula>
    </cfRule>
    <cfRule type="cellIs" priority="15" dxfId="27" operator="equal" stopIfTrue="1">
      <formula>1</formula>
    </cfRule>
  </conditionalFormatting>
  <conditionalFormatting sqref="H160">
    <cfRule type="containsErrors" priority="9" dxfId="28" stopIfTrue="1">
      <formula>ISERROR(H160)</formula>
    </cfRule>
  </conditionalFormatting>
  <conditionalFormatting sqref="I160">
    <cfRule type="cellIs" priority="6" dxfId="25" operator="equal" stopIfTrue="1">
      <formula>2</formula>
    </cfRule>
    <cfRule type="cellIs" priority="7" dxfId="26" operator="equal" stopIfTrue="1">
      <formula>3</formula>
    </cfRule>
    <cfRule type="cellIs" priority="8" dxfId="27" operator="equal" stopIfTrue="1">
      <formula>1</formula>
    </cfRule>
  </conditionalFormatting>
  <conditionalFormatting sqref="I160">
    <cfRule type="containsErrors" priority="5" dxfId="28" stopIfTrue="1">
      <formula>ISERROR(I160)</formula>
    </cfRule>
  </conditionalFormatting>
  <conditionalFormatting sqref="K3:K160">
    <cfRule type="cellIs" priority="1" dxfId="29" operator="equal" stopIfTrue="1">
      <formula>1</formula>
    </cfRule>
    <cfRule type="cellIs" priority="2" dxfId="30" operator="equal" stopIfTrue="1">
      <formula>2</formula>
    </cfRule>
    <cfRule type="cellIs" priority="3" dxfId="30" operator="equal" stopIfTrue="1">
      <formula>3</formula>
    </cfRule>
  </conditionalFormatting>
  <conditionalFormatting sqref="J3:J160">
    <cfRule type="expression" priority="4" dxfId="31" stopIfTrue="1">
      <formula>K3=AA3</formula>
    </cfRule>
  </conditionalFormatting>
  <printOptions gridLines="1"/>
  <pageMargins left="0.31496062992125984" right="0" top="0.35433070866141736" bottom="0.5511811023622047" header="0.4330708661417323" footer="0.15748031496062992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531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4.57421875" style="2" customWidth="1"/>
    <col min="2" max="2" width="5.140625" style="0" customWidth="1"/>
    <col min="3" max="3" width="3.8515625" style="2" customWidth="1"/>
    <col min="4" max="4" width="22.7109375" style="0" bestFit="1" customWidth="1"/>
    <col min="5" max="5" width="2.7109375" style="2" customWidth="1"/>
    <col min="6" max="6" width="35.8515625" style="0" customWidth="1"/>
    <col min="7" max="7" width="5.140625" style="2" customWidth="1"/>
    <col min="8" max="8" width="7.140625" style="0" customWidth="1"/>
    <col min="9" max="9" width="3.00390625" style="0" customWidth="1"/>
    <col min="10" max="10" width="3.8515625" style="2" customWidth="1"/>
    <col min="11" max="11" width="4.28125" style="135" customWidth="1"/>
  </cols>
  <sheetData>
    <row r="1" spans="1:12" ht="15">
      <c r="A1" s="85" t="s">
        <v>270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5">
      <c r="A2" s="85" t="s">
        <v>271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95" customFormat="1" ht="33.75">
      <c r="A3" s="87" t="s">
        <v>272</v>
      </c>
      <c r="B3" s="88" t="s">
        <v>273</v>
      </c>
      <c r="C3" s="87" t="s">
        <v>274</v>
      </c>
      <c r="D3" s="89" t="s">
        <v>8</v>
      </c>
      <c r="E3" s="90" t="s">
        <v>275</v>
      </c>
      <c r="F3" s="91" t="s">
        <v>2</v>
      </c>
      <c r="G3" s="92" t="s">
        <v>3</v>
      </c>
      <c r="H3" s="93" t="s">
        <v>4</v>
      </c>
      <c r="I3" s="88" t="s">
        <v>7</v>
      </c>
      <c r="J3" s="87" t="s">
        <v>276</v>
      </c>
      <c r="K3" s="94" t="s">
        <v>277</v>
      </c>
      <c r="L3" s="91"/>
    </row>
    <row r="4" spans="1:12" s="95" customFormat="1" ht="15">
      <c r="A4" s="96"/>
      <c r="B4" s="89"/>
      <c r="C4" s="96"/>
      <c r="D4" s="89" t="s">
        <v>278</v>
      </c>
      <c r="E4" s="90"/>
      <c r="F4" s="91"/>
      <c r="G4" s="90"/>
      <c r="H4" s="91"/>
      <c r="I4" s="97"/>
      <c r="J4" s="90"/>
      <c r="K4" s="98"/>
      <c r="L4" s="91"/>
    </row>
    <row r="5" spans="1:12" s="95" customFormat="1" ht="15">
      <c r="A5" s="96"/>
      <c r="B5" s="89"/>
      <c r="C5" s="96"/>
      <c r="D5" s="89" t="s">
        <v>279</v>
      </c>
      <c r="E5" s="90"/>
      <c r="F5" s="91"/>
      <c r="G5" s="90"/>
      <c r="H5" s="91"/>
      <c r="I5" s="97"/>
      <c r="J5" s="90"/>
      <c r="K5" s="98"/>
      <c r="L5" s="91"/>
    </row>
    <row r="6" spans="1:12" s="95" customFormat="1" ht="15">
      <c r="A6" s="99">
        <v>2</v>
      </c>
      <c r="B6" s="100">
        <v>2</v>
      </c>
      <c r="C6" s="99">
        <v>1</v>
      </c>
      <c r="D6" s="101" t="s">
        <v>37</v>
      </c>
      <c r="E6" s="99" t="s">
        <v>35</v>
      </c>
      <c r="F6" s="102" t="s">
        <v>38</v>
      </c>
      <c r="G6" s="99">
        <v>1992</v>
      </c>
      <c r="H6" s="103">
        <v>0.02260821758682141</v>
      </c>
      <c r="I6" s="104">
        <v>20</v>
      </c>
      <c r="J6" s="99" t="s">
        <v>280</v>
      </c>
      <c r="K6" s="105">
        <v>20</v>
      </c>
      <c r="L6" s="91"/>
    </row>
    <row r="7" spans="1:12" ht="15">
      <c r="A7" s="99">
        <v>92</v>
      </c>
      <c r="B7" s="100">
        <v>85</v>
      </c>
      <c r="C7" s="99">
        <v>2</v>
      </c>
      <c r="D7" s="101" t="s">
        <v>155</v>
      </c>
      <c r="E7" s="99" t="s">
        <v>35</v>
      </c>
      <c r="F7" s="102" t="s">
        <v>48</v>
      </c>
      <c r="G7" s="99">
        <v>1993</v>
      </c>
      <c r="H7" s="103">
        <v>0.03226099536550464</v>
      </c>
      <c r="I7" s="104">
        <v>19</v>
      </c>
      <c r="J7" s="99" t="s">
        <v>280</v>
      </c>
      <c r="K7" s="105">
        <v>19</v>
      </c>
      <c r="L7" s="86"/>
    </row>
    <row r="8" spans="1:12" ht="15">
      <c r="A8" s="99"/>
      <c r="B8" s="100"/>
      <c r="C8" s="99"/>
      <c r="D8" s="106" t="s">
        <v>281</v>
      </c>
      <c r="E8" s="99"/>
      <c r="F8" s="102"/>
      <c r="G8" s="99"/>
      <c r="H8" s="103"/>
      <c r="I8" s="104"/>
      <c r="J8" s="99"/>
      <c r="K8" s="105"/>
      <c r="L8" s="86"/>
    </row>
    <row r="9" spans="1:12" ht="15">
      <c r="A9" s="107">
        <v>1</v>
      </c>
      <c r="B9" s="108">
        <v>1</v>
      </c>
      <c r="C9" s="99">
        <v>1</v>
      </c>
      <c r="D9" s="101" t="s">
        <v>34</v>
      </c>
      <c r="E9" s="99" t="s">
        <v>35</v>
      </c>
      <c r="F9" s="102" t="s">
        <v>36</v>
      </c>
      <c r="G9" s="99">
        <v>1990</v>
      </c>
      <c r="H9" s="103">
        <v>0.022029513886081986</v>
      </c>
      <c r="I9" s="104">
        <v>20</v>
      </c>
      <c r="J9" s="99">
        <v>0</v>
      </c>
      <c r="K9" s="105" t="s">
        <v>282</v>
      </c>
      <c r="L9" s="86"/>
    </row>
    <row r="10" spans="1:12" ht="15">
      <c r="A10" s="99">
        <v>11</v>
      </c>
      <c r="B10" s="100">
        <v>11</v>
      </c>
      <c r="C10" s="99">
        <v>2</v>
      </c>
      <c r="D10" s="101" t="s">
        <v>52</v>
      </c>
      <c r="E10" s="99" t="s">
        <v>35</v>
      </c>
      <c r="F10" s="102" t="s">
        <v>53</v>
      </c>
      <c r="G10" s="99">
        <v>1989</v>
      </c>
      <c r="H10" s="103">
        <v>0.024598958327260334</v>
      </c>
      <c r="I10" s="104">
        <v>19</v>
      </c>
      <c r="J10" s="99" t="s">
        <v>280</v>
      </c>
      <c r="K10" s="105">
        <v>20</v>
      </c>
      <c r="L10" s="86"/>
    </row>
    <row r="11" spans="1:12" ht="15">
      <c r="A11" s="99"/>
      <c r="B11" s="100"/>
      <c r="C11" s="99"/>
      <c r="D11" s="106" t="s">
        <v>283</v>
      </c>
      <c r="E11" s="99"/>
      <c r="F11" s="102"/>
      <c r="G11" s="99"/>
      <c r="H11" s="103"/>
      <c r="I11" s="104"/>
      <c r="J11" s="99"/>
      <c r="K11" s="105"/>
      <c r="L11" s="86"/>
    </row>
    <row r="12" spans="1:12" ht="15">
      <c r="A12" s="99">
        <v>4</v>
      </c>
      <c r="B12" s="100">
        <v>4</v>
      </c>
      <c r="C12" s="99">
        <v>1</v>
      </c>
      <c r="D12" s="101" t="s">
        <v>41</v>
      </c>
      <c r="E12" s="99" t="s">
        <v>35</v>
      </c>
      <c r="F12" s="102" t="s">
        <v>40</v>
      </c>
      <c r="G12" s="99">
        <v>1986</v>
      </c>
      <c r="H12" s="103">
        <v>0.023267939810466487</v>
      </c>
      <c r="I12" s="104">
        <v>20</v>
      </c>
      <c r="J12" s="99" t="s">
        <v>280</v>
      </c>
      <c r="K12" s="105">
        <v>20</v>
      </c>
      <c r="L12" s="86"/>
    </row>
    <row r="13" spans="1:12" ht="15">
      <c r="A13" s="99">
        <v>6</v>
      </c>
      <c r="B13" s="100">
        <v>6</v>
      </c>
      <c r="C13" s="99">
        <v>2</v>
      </c>
      <c r="D13" s="101" t="s">
        <v>44</v>
      </c>
      <c r="E13" s="99" t="s">
        <v>35</v>
      </c>
      <c r="F13" s="102" t="s">
        <v>40</v>
      </c>
      <c r="G13" s="99">
        <v>1986</v>
      </c>
      <c r="H13" s="103">
        <v>0.023603587957040872</v>
      </c>
      <c r="I13" s="104">
        <v>19</v>
      </c>
      <c r="J13" s="99" t="s">
        <v>280</v>
      </c>
      <c r="K13" s="105">
        <v>19</v>
      </c>
      <c r="L13" s="86"/>
    </row>
    <row r="14" spans="1:12" ht="15">
      <c r="A14" s="99">
        <v>10</v>
      </c>
      <c r="B14" s="100">
        <v>10</v>
      </c>
      <c r="C14" s="99">
        <v>3</v>
      </c>
      <c r="D14" s="101" t="s">
        <v>50</v>
      </c>
      <c r="E14" s="99" t="s">
        <v>35</v>
      </c>
      <c r="F14" s="102" t="s">
        <v>51</v>
      </c>
      <c r="G14" s="99">
        <v>1983</v>
      </c>
      <c r="H14" s="103">
        <v>0.02455266203469364</v>
      </c>
      <c r="I14" s="104">
        <v>18</v>
      </c>
      <c r="J14" s="99" t="s">
        <v>280</v>
      </c>
      <c r="K14" s="105">
        <v>18</v>
      </c>
      <c r="L14" s="86"/>
    </row>
    <row r="15" spans="1:12" ht="15">
      <c r="A15" s="99">
        <v>18</v>
      </c>
      <c r="B15" s="100">
        <v>18</v>
      </c>
      <c r="C15" s="99">
        <v>4</v>
      </c>
      <c r="D15" s="101" t="s">
        <v>63</v>
      </c>
      <c r="E15" s="99" t="s">
        <v>35</v>
      </c>
      <c r="F15" s="102" t="s">
        <v>64</v>
      </c>
      <c r="G15" s="99">
        <v>1983</v>
      </c>
      <c r="H15" s="103">
        <v>0.025443865735724103</v>
      </c>
      <c r="I15" s="104">
        <v>17</v>
      </c>
      <c r="J15" s="99">
        <v>0</v>
      </c>
      <c r="K15" s="105" t="s">
        <v>282</v>
      </c>
      <c r="L15" s="86"/>
    </row>
    <row r="16" spans="1:12" ht="15">
      <c r="A16" s="99">
        <v>38</v>
      </c>
      <c r="B16" s="100">
        <v>37</v>
      </c>
      <c r="C16" s="99">
        <v>5</v>
      </c>
      <c r="D16" s="101" t="s">
        <v>94</v>
      </c>
      <c r="E16" s="99" t="s">
        <v>35</v>
      </c>
      <c r="F16" s="102" t="s">
        <v>53</v>
      </c>
      <c r="G16" s="99">
        <v>1984</v>
      </c>
      <c r="H16" s="103">
        <v>0.02730729166069068</v>
      </c>
      <c r="I16" s="104">
        <v>16</v>
      </c>
      <c r="J16" s="99" t="s">
        <v>280</v>
      </c>
      <c r="K16" s="105">
        <v>17</v>
      </c>
      <c r="L16" s="86"/>
    </row>
    <row r="17" spans="1:12" ht="15">
      <c r="A17" s="99">
        <v>39</v>
      </c>
      <c r="B17" s="100">
        <v>38</v>
      </c>
      <c r="C17" s="99">
        <v>6</v>
      </c>
      <c r="D17" s="101" t="s">
        <v>95</v>
      </c>
      <c r="E17" s="99" t="s">
        <v>35</v>
      </c>
      <c r="F17" s="102" t="s">
        <v>48</v>
      </c>
      <c r="G17" s="99">
        <v>1982</v>
      </c>
      <c r="H17" s="103">
        <v>0.027492476845509373</v>
      </c>
      <c r="I17" s="104">
        <v>15</v>
      </c>
      <c r="J17" s="99" t="s">
        <v>280</v>
      </c>
      <c r="K17" s="105">
        <v>16</v>
      </c>
      <c r="L17" s="86"/>
    </row>
    <row r="18" spans="1:12" ht="15">
      <c r="A18" s="99">
        <v>42</v>
      </c>
      <c r="B18" s="100">
        <v>41</v>
      </c>
      <c r="C18" s="99">
        <v>7</v>
      </c>
      <c r="D18" s="101" t="s">
        <v>99</v>
      </c>
      <c r="E18" s="99" t="s">
        <v>35</v>
      </c>
      <c r="F18" s="102" t="s">
        <v>100</v>
      </c>
      <c r="G18" s="99">
        <v>1984</v>
      </c>
      <c r="H18" s="103">
        <v>0.027608217591478024</v>
      </c>
      <c r="I18" s="104">
        <v>14</v>
      </c>
      <c r="J18" s="99" t="s">
        <v>280</v>
      </c>
      <c r="K18" s="105">
        <v>15</v>
      </c>
      <c r="L18" s="86"/>
    </row>
    <row r="19" spans="1:12" ht="15">
      <c r="A19" s="99">
        <v>46</v>
      </c>
      <c r="B19" s="100">
        <v>45</v>
      </c>
      <c r="C19" s="99">
        <v>8</v>
      </c>
      <c r="D19" s="101" t="s">
        <v>105</v>
      </c>
      <c r="E19" s="99" t="s">
        <v>35</v>
      </c>
      <c r="F19" s="102" t="s">
        <v>53</v>
      </c>
      <c r="G19" s="99">
        <v>1986</v>
      </c>
      <c r="H19" s="103">
        <v>0.028071180553524755</v>
      </c>
      <c r="I19" s="104">
        <v>13</v>
      </c>
      <c r="J19" s="99" t="s">
        <v>280</v>
      </c>
      <c r="K19" s="105">
        <v>14</v>
      </c>
      <c r="L19" s="86"/>
    </row>
    <row r="20" spans="1:12" ht="15">
      <c r="A20" s="99">
        <v>54</v>
      </c>
      <c r="B20" s="100">
        <v>53</v>
      </c>
      <c r="C20" s="99">
        <v>9</v>
      </c>
      <c r="D20" s="101" t="s">
        <v>113</v>
      </c>
      <c r="E20" s="99" t="s">
        <v>35</v>
      </c>
      <c r="F20" s="102" t="s">
        <v>53</v>
      </c>
      <c r="G20" s="99">
        <v>1986</v>
      </c>
      <c r="H20" s="103">
        <v>0.028962384254555218</v>
      </c>
      <c r="I20" s="104">
        <v>12</v>
      </c>
      <c r="J20" s="99" t="s">
        <v>280</v>
      </c>
      <c r="K20" s="105">
        <v>13</v>
      </c>
      <c r="L20" s="86"/>
    </row>
    <row r="21" spans="1:12" ht="15">
      <c r="A21" s="99">
        <v>77</v>
      </c>
      <c r="B21" s="100">
        <v>72</v>
      </c>
      <c r="C21" s="99">
        <v>10</v>
      </c>
      <c r="D21" s="101" t="s">
        <v>138</v>
      </c>
      <c r="E21" s="99" t="s">
        <v>35</v>
      </c>
      <c r="F21" s="102" t="s">
        <v>53</v>
      </c>
      <c r="G21" s="99">
        <v>1982</v>
      </c>
      <c r="H21" s="103">
        <v>0.0307447916638921</v>
      </c>
      <c r="I21" s="104">
        <v>11</v>
      </c>
      <c r="J21" s="99" t="s">
        <v>280</v>
      </c>
      <c r="K21" s="105">
        <v>12</v>
      </c>
      <c r="L21" s="86"/>
    </row>
    <row r="22" spans="1:12" ht="15">
      <c r="A22" s="99">
        <v>121</v>
      </c>
      <c r="B22" s="100">
        <v>104</v>
      </c>
      <c r="C22" s="99">
        <v>11</v>
      </c>
      <c r="D22" s="101" t="s">
        <v>186</v>
      </c>
      <c r="E22" s="99" t="s">
        <v>35</v>
      </c>
      <c r="F22" s="102" t="s">
        <v>60</v>
      </c>
      <c r="G22" s="99">
        <v>1985</v>
      </c>
      <c r="H22" s="103">
        <v>0.03705266203178326</v>
      </c>
      <c r="I22" s="104">
        <v>10</v>
      </c>
      <c r="J22" s="99" t="s">
        <v>280</v>
      </c>
      <c r="K22" s="105">
        <v>11</v>
      </c>
      <c r="L22" s="86"/>
    </row>
    <row r="23" spans="1:12" ht="15">
      <c r="A23" s="99">
        <v>124</v>
      </c>
      <c r="B23" s="100">
        <v>107</v>
      </c>
      <c r="C23" s="99">
        <v>12</v>
      </c>
      <c r="D23" s="101" t="s">
        <v>190</v>
      </c>
      <c r="E23" s="99" t="s">
        <v>35</v>
      </c>
      <c r="F23" s="102" t="s">
        <v>46</v>
      </c>
      <c r="G23" s="99">
        <v>1982</v>
      </c>
      <c r="H23" s="103">
        <v>0.03755034721689299</v>
      </c>
      <c r="I23" s="104">
        <v>9</v>
      </c>
      <c r="J23" s="99" t="s">
        <v>280</v>
      </c>
      <c r="K23" s="105">
        <v>10</v>
      </c>
      <c r="L23" s="86"/>
    </row>
    <row r="24" spans="1:12" ht="15">
      <c r="A24" s="99"/>
      <c r="B24" s="100"/>
      <c r="C24" s="99"/>
      <c r="D24" s="106" t="s">
        <v>284</v>
      </c>
      <c r="E24" s="99"/>
      <c r="F24" s="102"/>
      <c r="G24" s="99"/>
      <c r="H24" s="103"/>
      <c r="I24" s="104"/>
      <c r="J24" s="99"/>
      <c r="K24" s="105"/>
      <c r="L24" s="86"/>
    </row>
    <row r="25" spans="1:12" ht="15">
      <c r="A25" s="99">
        <v>3</v>
      </c>
      <c r="B25" s="100">
        <v>3</v>
      </c>
      <c r="C25" s="99">
        <v>1</v>
      </c>
      <c r="D25" s="101" t="s">
        <v>39</v>
      </c>
      <c r="E25" s="99" t="s">
        <v>35</v>
      </c>
      <c r="F25" s="102" t="s">
        <v>40</v>
      </c>
      <c r="G25" s="99">
        <v>1981</v>
      </c>
      <c r="H25" s="103">
        <v>0.02271238425601041</v>
      </c>
      <c r="I25" s="104">
        <v>20</v>
      </c>
      <c r="J25" s="99" t="s">
        <v>280</v>
      </c>
      <c r="K25" s="105">
        <v>20</v>
      </c>
      <c r="L25" s="86"/>
    </row>
    <row r="26" spans="1:12" ht="15">
      <c r="A26" s="99">
        <v>7</v>
      </c>
      <c r="B26" s="100">
        <v>7</v>
      </c>
      <c r="C26" s="99">
        <v>2</v>
      </c>
      <c r="D26" s="101" t="s">
        <v>45</v>
      </c>
      <c r="E26" s="99" t="s">
        <v>35</v>
      </c>
      <c r="F26" s="102" t="s">
        <v>46</v>
      </c>
      <c r="G26" s="99">
        <v>1977</v>
      </c>
      <c r="H26" s="103">
        <v>0.024321180550032295</v>
      </c>
      <c r="I26" s="104">
        <v>19</v>
      </c>
      <c r="J26" s="99" t="s">
        <v>280</v>
      </c>
      <c r="K26" s="105">
        <v>19</v>
      </c>
      <c r="L26" s="86"/>
    </row>
    <row r="27" spans="1:12" ht="15">
      <c r="A27" s="99">
        <v>9</v>
      </c>
      <c r="B27" s="100">
        <v>9</v>
      </c>
      <c r="C27" s="99">
        <v>3</v>
      </c>
      <c r="D27" s="101" t="s">
        <v>49</v>
      </c>
      <c r="E27" s="99" t="s">
        <v>35</v>
      </c>
      <c r="F27" s="102" t="s">
        <v>38</v>
      </c>
      <c r="G27" s="99">
        <v>1980</v>
      </c>
      <c r="H27" s="103">
        <v>0.024506365734850988</v>
      </c>
      <c r="I27" s="104">
        <v>18</v>
      </c>
      <c r="J27" s="99" t="s">
        <v>280</v>
      </c>
      <c r="K27" s="105">
        <v>18</v>
      </c>
      <c r="L27" s="86"/>
    </row>
    <row r="28" spans="1:12" ht="15">
      <c r="A28" s="99">
        <v>15</v>
      </c>
      <c r="B28" s="100">
        <v>15</v>
      </c>
      <c r="C28" s="99">
        <v>4</v>
      </c>
      <c r="D28" s="101" t="s">
        <v>58</v>
      </c>
      <c r="E28" s="99" t="s">
        <v>35</v>
      </c>
      <c r="F28" s="102" t="s">
        <v>53</v>
      </c>
      <c r="G28" s="99">
        <v>1980</v>
      </c>
      <c r="H28" s="103">
        <v>0.025061921289307065</v>
      </c>
      <c r="I28" s="104">
        <v>17</v>
      </c>
      <c r="J28" s="99" t="s">
        <v>280</v>
      </c>
      <c r="K28" s="105">
        <v>17</v>
      </c>
      <c r="L28" s="86"/>
    </row>
    <row r="29" spans="1:12" ht="15">
      <c r="A29" s="99">
        <v>17</v>
      </c>
      <c r="B29" s="100">
        <v>17</v>
      </c>
      <c r="C29" s="99">
        <v>5</v>
      </c>
      <c r="D29" s="101" t="s">
        <v>61</v>
      </c>
      <c r="E29" s="99" t="s">
        <v>35</v>
      </c>
      <c r="F29" s="102" t="s">
        <v>62</v>
      </c>
      <c r="G29" s="99">
        <v>1978</v>
      </c>
      <c r="H29" s="103">
        <v>0.025385995366377756</v>
      </c>
      <c r="I29" s="104">
        <v>16</v>
      </c>
      <c r="J29" s="99" t="s">
        <v>280</v>
      </c>
      <c r="K29" s="105">
        <v>16</v>
      </c>
      <c r="L29" s="86"/>
    </row>
    <row r="30" spans="1:12" ht="15">
      <c r="A30" s="99">
        <v>29</v>
      </c>
      <c r="B30" s="100">
        <v>29</v>
      </c>
      <c r="C30" s="99">
        <v>6</v>
      </c>
      <c r="D30" s="101" t="s">
        <v>78</v>
      </c>
      <c r="E30" s="99" t="s">
        <v>35</v>
      </c>
      <c r="F30" s="102" t="s">
        <v>79</v>
      </c>
      <c r="G30" s="99">
        <v>1980</v>
      </c>
      <c r="H30" s="103">
        <v>0.026832754629140254</v>
      </c>
      <c r="I30" s="104">
        <v>15</v>
      </c>
      <c r="J30" s="99">
        <v>0</v>
      </c>
      <c r="K30" s="105" t="s">
        <v>282</v>
      </c>
      <c r="L30" s="86"/>
    </row>
    <row r="31" spans="1:12" ht="15">
      <c r="A31" s="99">
        <v>47</v>
      </c>
      <c r="B31" s="100">
        <v>46</v>
      </c>
      <c r="C31" s="99">
        <v>7</v>
      </c>
      <c r="D31" s="101" t="s">
        <v>106</v>
      </c>
      <c r="E31" s="99" t="s">
        <v>35</v>
      </c>
      <c r="F31" s="102" t="s">
        <v>84</v>
      </c>
      <c r="G31" s="99">
        <v>1977</v>
      </c>
      <c r="H31" s="103">
        <v>0.028383680553815793</v>
      </c>
      <c r="I31" s="104">
        <v>14</v>
      </c>
      <c r="J31" s="99" t="s">
        <v>280</v>
      </c>
      <c r="K31" s="105">
        <v>15</v>
      </c>
      <c r="L31" s="86"/>
    </row>
    <row r="32" spans="1:12" ht="15">
      <c r="A32" s="99">
        <v>80</v>
      </c>
      <c r="B32" s="100">
        <v>75</v>
      </c>
      <c r="C32" s="99">
        <v>8</v>
      </c>
      <c r="D32" s="101" t="s">
        <v>141</v>
      </c>
      <c r="E32" s="99" t="s">
        <v>35</v>
      </c>
      <c r="F32" s="102" t="s">
        <v>46</v>
      </c>
      <c r="G32" s="99">
        <v>1977</v>
      </c>
      <c r="H32" s="103">
        <v>0.03105729166418314</v>
      </c>
      <c r="I32" s="104">
        <v>13</v>
      </c>
      <c r="J32" s="99" t="s">
        <v>280</v>
      </c>
      <c r="K32" s="105">
        <v>14</v>
      </c>
      <c r="L32" s="86"/>
    </row>
    <row r="33" spans="1:12" ht="15">
      <c r="A33" s="99">
        <v>90</v>
      </c>
      <c r="B33" s="100">
        <v>83</v>
      </c>
      <c r="C33" s="99">
        <v>9</v>
      </c>
      <c r="D33" s="101" t="s">
        <v>153</v>
      </c>
      <c r="E33" s="99" t="s">
        <v>35</v>
      </c>
      <c r="F33" s="102" t="s">
        <v>91</v>
      </c>
      <c r="G33" s="99">
        <v>1977</v>
      </c>
      <c r="H33" s="103">
        <v>0.03194444444444445</v>
      </c>
      <c r="I33" s="104">
        <v>12</v>
      </c>
      <c r="J33" s="99" t="s">
        <v>280</v>
      </c>
      <c r="K33" s="105">
        <v>13</v>
      </c>
      <c r="L33" s="86"/>
    </row>
    <row r="34" spans="1:12" ht="15">
      <c r="A34" s="99">
        <v>115</v>
      </c>
      <c r="B34" s="100">
        <v>100</v>
      </c>
      <c r="C34" s="99">
        <v>10</v>
      </c>
      <c r="D34" s="101" t="s">
        <v>180</v>
      </c>
      <c r="E34" s="99" t="s">
        <v>35</v>
      </c>
      <c r="F34" s="102" t="s">
        <v>48</v>
      </c>
      <c r="G34" s="99">
        <v>1979</v>
      </c>
      <c r="H34" s="103">
        <v>0.036335069438791834</v>
      </c>
      <c r="I34" s="104">
        <v>11</v>
      </c>
      <c r="J34" s="99" t="s">
        <v>280</v>
      </c>
      <c r="K34" s="105">
        <v>12</v>
      </c>
      <c r="L34" s="86"/>
    </row>
    <row r="35" spans="1:12" ht="15">
      <c r="A35" s="99"/>
      <c r="B35" s="100"/>
      <c r="C35" s="99"/>
      <c r="D35" s="106" t="s">
        <v>285</v>
      </c>
      <c r="E35" s="99"/>
      <c r="F35" s="102"/>
      <c r="G35" s="99"/>
      <c r="H35" s="103"/>
      <c r="I35" s="104"/>
      <c r="J35" s="99"/>
      <c r="K35" s="105"/>
      <c r="L35" s="86"/>
    </row>
    <row r="36" spans="1:12" ht="15">
      <c r="A36" s="99">
        <v>5</v>
      </c>
      <c r="B36" s="100">
        <v>5</v>
      </c>
      <c r="C36" s="99">
        <v>1</v>
      </c>
      <c r="D36" s="101" t="s">
        <v>42</v>
      </c>
      <c r="E36" s="99" t="s">
        <v>35</v>
      </c>
      <c r="F36" s="102" t="s">
        <v>43</v>
      </c>
      <c r="G36" s="99">
        <v>1974</v>
      </c>
      <c r="H36" s="103">
        <v>0.02352256944141118</v>
      </c>
      <c r="I36" s="104">
        <v>20</v>
      </c>
      <c r="J36" s="99" t="s">
        <v>280</v>
      </c>
      <c r="K36" s="105">
        <v>20</v>
      </c>
      <c r="L36" s="86"/>
    </row>
    <row r="37" spans="1:12" ht="15">
      <c r="A37" s="99">
        <v>12</v>
      </c>
      <c r="B37" s="100">
        <v>12</v>
      </c>
      <c r="C37" s="99">
        <v>2</v>
      </c>
      <c r="D37" s="101" t="s">
        <v>54</v>
      </c>
      <c r="E37" s="99" t="s">
        <v>35</v>
      </c>
      <c r="F37" s="102" t="s">
        <v>38</v>
      </c>
      <c r="G37" s="99">
        <v>1972</v>
      </c>
      <c r="H37" s="103">
        <v>0.024633680550323334</v>
      </c>
      <c r="I37" s="104">
        <v>19</v>
      </c>
      <c r="J37" s="99" t="s">
        <v>280</v>
      </c>
      <c r="K37" s="105">
        <v>19</v>
      </c>
      <c r="L37" s="86"/>
    </row>
    <row r="38" spans="1:12" ht="15">
      <c r="A38" s="99">
        <v>13</v>
      </c>
      <c r="B38" s="100">
        <v>13</v>
      </c>
      <c r="C38" s="99">
        <v>3</v>
      </c>
      <c r="D38" s="101" t="s">
        <v>55</v>
      </c>
      <c r="E38" s="99" t="s">
        <v>35</v>
      </c>
      <c r="F38" s="102" t="s">
        <v>53</v>
      </c>
      <c r="G38" s="99">
        <v>1973</v>
      </c>
      <c r="H38" s="103">
        <v>0.024818865735142026</v>
      </c>
      <c r="I38" s="104">
        <v>18</v>
      </c>
      <c r="J38" s="99" t="s">
        <v>280</v>
      </c>
      <c r="K38" s="105">
        <v>18</v>
      </c>
      <c r="L38" s="86"/>
    </row>
    <row r="39" spans="1:12" ht="15">
      <c r="A39" s="99">
        <v>19</v>
      </c>
      <c r="B39" s="100">
        <v>19</v>
      </c>
      <c r="C39" s="99">
        <v>4</v>
      </c>
      <c r="D39" s="101" t="s">
        <v>65</v>
      </c>
      <c r="E39" s="99" t="s">
        <v>35</v>
      </c>
      <c r="F39" s="102" t="s">
        <v>40</v>
      </c>
      <c r="G39" s="99">
        <v>1975</v>
      </c>
      <c r="H39" s="103">
        <v>0.02557118055119645</v>
      </c>
      <c r="I39" s="104">
        <v>17</v>
      </c>
      <c r="J39" s="99" t="s">
        <v>280</v>
      </c>
      <c r="K39" s="105">
        <v>17</v>
      </c>
      <c r="L39" s="86"/>
    </row>
    <row r="40" spans="1:12" ht="15">
      <c r="A40" s="99">
        <v>21</v>
      </c>
      <c r="B40" s="100">
        <v>21</v>
      </c>
      <c r="C40" s="99">
        <v>5</v>
      </c>
      <c r="D40" s="101" t="s">
        <v>68</v>
      </c>
      <c r="E40" s="99" t="s">
        <v>35</v>
      </c>
      <c r="F40" s="102" t="s">
        <v>38</v>
      </c>
      <c r="G40" s="99">
        <v>1976</v>
      </c>
      <c r="H40" s="103">
        <v>0.025675347220385447</v>
      </c>
      <c r="I40" s="104">
        <v>16</v>
      </c>
      <c r="J40" s="99" t="s">
        <v>280</v>
      </c>
      <c r="K40" s="105">
        <v>16</v>
      </c>
      <c r="L40" s="86"/>
    </row>
    <row r="41" spans="1:12" ht="15">
      <c r="A41" s="99">
        <v>22</v>
      </c>
      <c r="B41" s="100">
        <v>22</v>
      </c>
      <c r="C41" s="99">
        <v>6</v>
      </c>
      <c r="D41" s="101" t="s">
        <v>69</v>
      </c>
      <c r="E41" s="99" t="s">
        <v>35</v>
      </c>
      <c r="F41" s="102" t="s">
        <v>46</v>
      </c>
      <c r="G41" s="99">
        <v>1974</v>
      </c>
      <c r="H41" s="103">
        <v>0.02572164351295214</v>
      </c>
      <c r="I41" s="104">
        <v>15</v>
      </c>
      <c r="J41" s="99" t="s">
        <v>280</v>
      </c>
      <c r="K41" s="105">
        <v>15</v>
      </c>
      <c r="L41" s="86"/>
    </row>
    <row r="42" spans="1:12" ht="15">
      <c r="A42" s="99">
        <v>26</v>
      </c>
      <c r="B42" s="100">
        <v>26</v>
      </c>
      <c r="C42" s="99">
        <v>7</v>
      </c>
      <c r="D42" s="101" t="s">
        <v>74</v>
      </c>
      <c r="E42" s="99" t="s">
        <v>35</v>
      </c>
      <c r="F42" s="102" t="s">
        <v>38</v>
      </c>
      <c r="G42" s="99">
        <v>1976</v>
      </c>
      <c r="H42" s="103">
        <v>0.026612847221258562</v>
      </c>
      <c r="I42" s="104">
        <v>14</v>
      </c>
      <c r="J42" s="99" t="s">
        <v>280</v>
      </c>
      <c r="K42" s="105">
        <v>14</v>
      </c>
      <c r="L42" s="86"/>
    </row>
    <row r="43" spans="1:12" ht="15">
      <c r="A43" s="99">
        <v>31</v>
      </c>
      <c r="B43" s="100">
        <v>31</v>
      </c>
      <c r="C43" s="99">
        <v>8</v>
      </c>
      <c r="D43" s="101" t="s">
        <v>81</v>
      </c>
      <c r="E43" s="99" t="s">
        <v>35</v>
      </c>
      <c r="F43" s="102" t="s">
        <v>82</v>
      </c>
      <c r="G43" s="99">
        <v>1976</v>
      </c>
      <c r="H43" s="103">
        <v>0.027006365737179294</v>
      </c>
      <c r="I43" s="104">
        <v>13</v>
      </c>
      <c r="J43" s="99" t="s">
        <v>280</v>
      </c>
      <c r="K43" s="105">
        <v>13</v>
      </c>
      <c r="L43" s="86"/>
    </row>
    <row r="44" spans="1:12" ht="15">
      <c r="A44" s="99">
        <v>36</v>
      </c>
      <c r="B44" s="100">
        <v>35</v>
      </c>
      <c r="C44" s="99">
        <v>9</v>
      </c>
      <c r="D44" s="101" t="s">
        <v>92</v>
      </c>
      <c r="E44" s="99" t="s">
        <v>35</v>
      </c>
      <c r="F44" s="102" t="s">
        <v>53</v>
      </c>
      <c r="G44" s="99">
        <v>1972</v>
      </c>
      <c r="H44" s="103">
        <v>0.027214699068281334</v>
      </c>
      <c r="I44" s="104">
        <v>12</v>
      </c>
      <c r="J44" s="99" t="s">
        <v>280</v>
      </c>
      <c r="K44" s="105">
        <v>12</v>
      </c>
      <c r="L44" s="86"/>
    </row>
    <row r="45" spans="1:12" ht="15">
      <c r="A45" s="99">
        <v>48</v>
      </c>
      <c r="B45" s="100">
        <v>47</v>
      </c>
      <c r="C45" s="99">
        <v>10</v>
      </c>
      <c r="D45" s="101" t="s">
        <v>107</v>
      </c>
      <c r="E45" s="99" t="s">
        <v>35</v>
      </c>
      <c r="F45" s="102" t="s">
        <v>84</v>
      </c>
      <c r="G45" s="99">
        <v>1976</v>
      </c>
      <c r="H45" s="103">
        <v>0.028464699069445487</v>
      </c>
      <c r="I45" s="104">
        <v>11</v>
      </c>
      <c r="J45" s="99" t="s">
        <v>280</v>
      </c>
      <c r="K45" s="105">
        <v>11</v>
      </c>
      <c r="L45" s="86"/>
    </row>
    <row r="46" spans="1:12" ht="15">
      <c r="A46" s="99">
        <v>53</v>
      </c>
      <c r="B46" s="100">
        <v>52</v>
      </c>
      <c r="C46" s="99">
        <v>11</v>
      </c>
      <c r="D46" s="101" t="s">
        <v>112</v>
      </c>
      <c r="E46" s="99" t="s">
        <v>35</v>
      </c>
      <c r="F46" s="102" t="s">
        <v>53</v>
      </c>
      <c r="G46" s="99">
        <v>1974</v>
      </c>
      <c r="H46" s="103">
        <v>0.02893923610827187</v>
      </c>
      <c r="I46" s="104">
        <v>10</v>
      </c>
      <c r="J46" s="99" t="s">
        <v>280</v>
      </c>
      <c r="K46" s="105">
        <v>10</v>
      </c>
      <c r="L46" s="86"/>
    </row>
    <row r="47" spans="1:12" ht="15">
      <c r="A47" s="99">
        <v>63</v>
      </c>
      <c r="B47" s="100">
        <v>59</v>
      </c>
      <c r="C47" s="99">
        <v>12</v>
      </c>
      <c r="D47" s="101" t="s">
        <v>123</v>
      </c>
      <c r="E47" s="99" t="s">
        <v>35</v>
      </c>
      <c r="F47" s="102" t="s">
        <v>86</v>
      </c>
      <c r="G47" s="99">
        <v>1974</v>
      </c>
      <c r="H47" s="103">
        <v>0.0294369212933816</v>
      </c>
      <c r="I47" s="104">
        <v>9</v>
      </c>
      <c r="J47" s="99" t="s">
        <v>280</v>
      </c>
      <c r="K47" s="105">
        <v>9</v>
      </c>
      <c r="L47" s="86"/>
    </row>
    <row r="48" spans="1:12" ht="15">
      <c r="A48" s="99">
        <v>68</v>
      </c>
      <c r="B48" s="100">
        <v>64</v>
      </c>
      <c r="C48" s="99">
        <v>13</v>
      </c>
      <c r="D48" s="101" t="s">
        <v>128</v>
      </c>
      <c r="E48" s="99" t="s">
        <v>35</v>
      </c>
      <c r="F48" s="102" t="s">
        <v>129</v>
      </c>
      <c r="G48" s="99">
        <v>1972</v>
      </c>
      <c r="H48" s="103">
        <v>0.030293402771349065</v>
      </c>
      <c r="I48" s="104">
        <v>8</v>
      </c>
      <c r="J48" s="99" t="s">
        <v>280</v>
      </c>
      <c r="K48" s="105">
        <v>8</v>
      </c>
      <c r="L48" s="86"/>
    </row>
    <row r="49" spans="1:12" ht="15">
      <c r="A49" s="99">
        <v>72</v>
      </c>
      <c r="B49" s="100">
        <v>68</v>
      </c>
      <c r="C49" s="99">
        <v>14</v>
      </c>
      <c r="D49" s="101" t="s">
        <v>133</v>
      </c>
      <c r="E49" s="99" t="s">
        <v>35</v>
      </c>
      <c r="F49" s="102" t="s">
        <v>53</v>
      </c>
      <c r="G49" s="99">
        <v>1974</v>
      </c>
      <c r="H49" s="103">
        <v>0.030478587956167758</v>
      </c>
      <c r="I49" s="104">
        <v>7</v>
      </c>
      <c r="J49" s="99" t="s">
        <v>280</v>
      </c>
      <c r="K49" s="105">
        <v>7</v>
      </c>
      <c r="L49" s="86"/>
    </row>
    <row r="50" spans="1:12" ht="15">
      <c r="A50" s="99">
        <v>75</v>
      </c>
      <c r="B50" s="100">
        <v>70</v>
      </c>
      <c r="C50" s="99">
        <v>15</v>
      </c>
      <c r="D50" s="101" t="s">
        <v>136</v>
      </c>
      <c r="E50" s="99" t="s">
        <v>35</v>
      </c>
      <c r="F50" s="102" t="s">
        <v>88</v>
      </c>
      <c r="G50" s="99">
        <v>1972</v>
      </c>
      <c r="H50" s="103">
        <v>0.030652199071482755</v>
      </c>
      <c r="I50" s="104">
        <v>6</v>
      </c>
      <c r="J50" s="99" t="s">
        <v>280</v>
      </c>
      <c r="K50" s="105">
        <v>6</v>
      </c>
      <c r="L50" s="86"/>
    </row>
    <row r="51" spans="1:12" ht="15">
      <c r="A51" s="99">
        <v>83</v>
      </c>
      <c r="B51" s="100">
        <v>78</v>
      </c>
      <c r="C51" s="99">
        <v>16</v>
      </c>
      <c r="D51" s="101" t="s">
        <v>145</v>
      </c>
      <c r="E51" s="99" t="s">
        <v>35</v>
      </c>
      <c r="F51" s="102" t="s">
        <v>53</v>
      </c>
      <c r="G51" s="99">
        <v>1972</v>
      </c>
      <c r="H51" s="103">
        <v>0.03157812499557622</v>
      </c>
      <c r="I51" s="104">
        <v>5</v>
      </c>
      <c r="J51" s="99" t="s">
        <v>280</v>
      </c>
      <c r="K51" s="105">
        <v>5</v>
      </c>
      <c r="L51" s="86"/>
    </row>
    <row r="52" spans="1:12" ht="15">
      <c r="A52" s="99">
        <v>101</v>
      </c>
      <c r="B52" s="100">
        <v>92</v>
      </c>
      <c r="C52" s="99">
        <v>17</v>
      </c>
      <c r="D52" s="101" t="s">
        <v>165</v>
      </c>
      <c r="E52" s="99" t="s">
        <v>35</v>
      </c>
      <c r="F52" s="102" t="s">
        <v>51</v>
      </c>
      <c r="G52" s="99">
        <v>1973</v>
      </c>
      <c r="H52" s="103">
        <v>0.03392766203614883</v>
      </c>
      <c r="I52" s="104">
        <v>4</v>
      </c>
      <c r="J52" s="99" t="s">
        <v>280</v>
      </c>
      <c r="K52" s="105">
        <v>4</v>
      </c>
      <c r="L52" s="86"/>
    </row>
    <row r="53" spans="1:12" ht="15">
      <c r="A53" s="99">
        <v>129</v>
      </c>
      <c r="B53" s="100">
        <v>111</v>
      </c>
      <c r="C53" s="99">
        <v>18</v>
      </c>
      <c r="D53" s="101" t="s">
        <v>195</v>
      </c>
      <c r="E53" s="99" t="s">
        <v>35</v>
      </c>
      <c r="F53" s="102" t="s">
        <v>53</v>
      </c>
      <c r="G53" s="99">
        <v>1975</v>
      </c>
      <c r="H53" s="103">
        <v>0.039135995364631526</v>
      </c>
      <c r="I53" s="104">
        <v>3</v>
      </c>
      <c r="J53" s="99" t="s">
        <v>280</v>
      </c>
      <c r="K53" s="105">
        <v>3</v>
      </c>
      <c r="L53" s="86"/>
    </row>
    <row r="54" spans="1:12" ht="15">
      <c r="A54" s="99">
        <v>140</v>
      </c>
      <c r="B54" s="100">
        <v>118</v>
      </c>
      <c r="C54" s="99">
        <v>19</v>
      </c>
      <c r="D54" s="101" t="s">
        <v>206</v>
      </c>
      <c r="E54" s="99" t="s">
        <v>35</v>
      </c>
      <c r="F54" s="102" t="s">
        <v>53</v>
      </c>
      <c r="G54" s="99">
        <v>1974</v>
      </c>
      <c r="H54" s="103">
        <v>0.04150868055148749</v>
      </c>
      <c r="I54" s="104">
        <v>2</v>
      </c>
      <c r="J54" s="99" t="s">
        <v>286</v>
      </c>
      <c r="K54" s="105">
        <v>2</v>
      </c>
      <c r="L54" s="86"/>
    </row>
    <row r="55" spans="1:12" ht="15">
      <c r="A55" s="99">
        <v>146</v>
      </c>
      <c r="B55" s="100">
        <v>121</v>
      </c>
      <c r="C55" s="99">
        <v>20</v>
      </c>
      <c r="D55" s="101" t="s">
        <v>212</v>
      </c>
      <c r="E55" s="99" t="s">
        <v>35</v>
      </c>
      <c r="F55" s="102" t="s">
        <v>53</v>
      </c>
      <c r="G55" s="99">
        <v>1975</v>
      </c>
      <c r="H55" s="103">
        <v>0.04533969907060964</v>
      </c>
      <c r="I55" s="104">
        <v>2</v>
      </c>
      <c r="J55" s="99" t="s">
        <v>280</v>
      </c>
      <c r="K55" s="105">
        <v>2</v>
      </c>
      <c r="L55" s="86"/>
    </row>
    <row r="56" spans="1:12" ht="15">
      <c r="A56" s="99"/>
      <c r="B56" s="100"/>
      <c r="C56" s="99"/>
      <c r="D56" s="106" t="s">
        <v>287</v>
      </c>
      <c r="E56" s="99"/>
      <c r="F56" s="102"/>
      <c r="G56" s="99"/>
      <c r="H56" s="103"/>
      <c r="I56" s="104"/>
      <c r="J56" s="99"/>
      <c r="K56" s="105"/>
      <c r="L56" s="86"/>
    </row>
    <row r="57" spans="1:12" ht="15">
      <c r="A57" s="99">
        <v>16</v>
      </c>
      <c r="B57" s="100">
        <v>16</v>
      </c>
      <c r="C57" s="99">
        <v>1</v>
      </c>
      <c r="D57" s="101" t="s">
        <v>59</v>
      </c>
      <c r="E57" s="99" t="s">
        <v>35</v>
      </c>
      <c r="F57" s="102" t="s">
        <v>60</v>
      </c>
      <c r="G57" s="99">
        <v>1971</v>
      </c>
      <c r="H57" s="103">
        <v>0.025212384258338716</v>
      </c>
      <c r="I57" s="104">
        <v>20</v>
      </c>
      <c r="J57" s="99" t="s">
        <v>280</v>
      </c>
      <c r="K57" s="105">
        <v>20</v>
      </c>
      <c r="L57" s="86"/>
    </row>
    <row r="58" spans="1:12" ht="15">
      <c r="A58" s="99">
        <v>20</v>
      </c>
      <c r="B58" s="100">
        <v>20</v>
      </c>
      <c r="C58" s="99">
        <v>2</v>
      </c>
      <c r="D58" s="101" t="s">
        <v>66</v>
      </c>
      <c r="E58" s="99" t="s">
        <v>35</v>
      </c>
      <c r="F58" s="102" t="s">
        <v>67</v>
      </c>
      <c r="G58" s="99">
        <v>1970</v>
      </c>
      <c r="H58" s="103">
        <v>0.025629050920542795</v>
      </c>
      <c r="I58" s="104">
        <v>19</v>
      </c>
      <c r="J58" s="99" t="s">
        <v>280</v>
      </c>
      <c r="K58" s="105">
        <v>19</v>
      </c>
      <c r="L58" s="86"/>
    </row>
    <row r="59" spans="1:12" ht="15">
      <c r="A59" s="99">
        <v>25</v>
      </c>
      <c r="B59" s="100">
        <v>25</v>
      </c>
      <c r="C59" s="99">
        <v>3</v>
      </c>
      <c r="D59" s="101" t="s">
        <v>73</v>
      </c>
      <c r="E59" s="99" t="s">
        <v>35</v>
      </c>
      <c r="F59" s="102" t="s">
        <v>53</v>
      </c>
      <c r="G59" s="99">
        <v>1967</v>
      </c>
      <c r="H59" s="103">
        <v>0.02628877314418787</v>
      </c>
      <c r="I59" s="104">
        <v>18</v>
      </c>
      <c r="J59" s="99" t="s">
        <v>280</v>
      </c>
      <c r="K59" s="105">
        <v>18</v>
      </c>
      <c r="L59" s="86"/>
    </row>
    <row r="60" spans="1:12" ht="15">
      <c r="A60" s="99">
        <v>30</v>
      </c>
      <c r="B60" s="100">
        <v>30</v>
      </c>
      <c r="C60" s="99">
        <v>4</v>
      </c>
      <c r="D60" s="101" t="s">
        <v>80</v>
      </c>
      <c r="E60" s="99" t="s">
        <v>35</v>
      </c>
      <c r="F60" s="102" t="s">
        <v>43</v>
      </c>
      <c r="G60" s="99">
        <v>1969</v>
      </c>
      <c r="H60" s="103">
        <v>0.026936921291053295</v>
      </c>
      <c r="I60" s="104">
        <v>17</v>
      </c>
      <c r="J60" s="99" t="s">
        <v>280</v>
      </c>
      <c r="K60" s="105">
        <v>17</v>
      </c>
      <c r="L60" s="86"/>
    </row>
    <row r="61" spans="1:12" ht="15">
      <c r="A61" s="99">
        <v>32</v>
      </c>
      <c r="B61" s="100">
        <v>32</v>
      </c>
      <c r="C61" s="99">
        <v>5</v>
      </c>
      <c r="D61" s="101" t="s">
        <v>83</v>
      </c>
      <c r="E61" s="99" t="s">
        <v>35</v>
      </c>
      <c r="F61" s="102" t="s">
        <v>84</v>
      </c>
      <c r="G61" s="99">
        <v>1971</v>
      </c>
      <c r="H61" s="103">
        <v>0.027017939813958947</v>
      </c>
      <c r="I61" s="104">
        <v>16</v>
      </c>
      <c r="J61" s="99" t="s">
        <v>280</v>
      </c>
      <c r="K61" s="105">
        <v>16</v>
      </c>
      <c r="L61" s="86"/>
    </row>
    <row r="62" spans="1:12" ht="15">
      <c r="A62" s="99">
        <v>33</v>
      </c>
      <c r="B62" s="100">
        <v>33</v>
      </c>
      <c r="C62" s="99">
        <v>6</v>
      </c>
      <c r="D62" s="101" t="s">
        <v>85</v>
      </c>
      <c r="E62" s="99" t="s">
        <v>35</v>
      </c>
      <c r="F62" s="102" t="s">
        <v>86</v>
      </c>
      <c r="G62" s="99">
        <v>1970</v>
      </c>
      <c r="H62" s="103">
        <v>0.02702951388346264</v>
      </c>
      <c r="I62" s="104">
        <v>15</v>
      </c>
      <c r="J62" s="99" t="s">
        <v>280</v>
      </c>
      <c r="K62" s="105">
        <v>15</v>
      </c>
      <c r="L62" s="86"/>
    </row>
    <row r="63" spans="1:12" ht="15">
      <c r="A63" s="99">
        <v>50</v>
      </c>
      <c r="B63" s="100">
        <v>49</v>
      </c>
      <c r="C63" s="99">
        <v>7</v>
      </c>
      <c r="D63" s="101" t="s">
        <v>109</v>
      </c>
      <c r="E63" s="99" t="s">
        <v>35</v>
      </c>
      <c r="F63" s="102" t="s">
        <v>88</v>
      </c>
      <c r="G63" s="99">
        <v>1968</v>
      </c>
      <c r="H63" s="103">
        <v>0.02871932870039018</v>
      </c>
      <c r="I63" s="104">
        <v>14</v>
      </c>
      <c r="J63" s="99" t="s">
        <v>280</v>
      </c>
      <c r="K63" s="105">
        <v>14</v>
      </c>
      <c r="L63" s="86"/>
    </row>
    <row r="64" spans="1:12" ht="15">
      <c r="A64" s="99">
        <v>52</v>
      </c>
      <c r="B64" s="100">
        <v>51</v>
      </c>
      <c r="C64" s="99">
        <v>8</v>
      </c>
      <c r="D64" s="101" t="s">
        <v>111</v>
      </c>
      <c r="E64" s="99" t="s">
        <v>35</v>
      </c>
      <c r="F64" s="102" t="s">
        <v>91</v>
      </c>
      <c r="G64" s="99">
        <v>1969</v>
      </c>
      <c r="H64" s="103">
        <v>0.028858217592642177</v>
      </c>
      <c r="I64" s="104">
        <v>13</v>
      </c>
      <c r="J64" s="99" t="s">
        <v>280</v>
      </c>
      <c r="K64" s="105">
        <v>13</v>
      </c>
      <c r="L64" s="86"/>
    </row>
    <row r="65" spans="1:12" ht="15">
      <c r="A65" s="99">
        <v>55</v>
      </c>
      <c r="B65" s="100">
        <v>54</v>
      </c>
      <c r="C65" s="99">
        <v>9</v>
      </c>
      <c r="D65" s="101" t="s">
        <v>114</v>
      </c>
      <c r="E65" s="99" t="s">
        <v>35</v>
      </c>
      <c r="F65" s="102" t="s">
        <v>48</v>
      </c>
      <c r="G65" s="99">
        <v>1970</v>
      </c>
      <c r="H65" s="103">
        <v>0.02900868055439787</v>
      </c>
      <c r="I65" s="104">
        <v>12</v>
      </c>
      <c r="J65" s="99" t="s">
        <v>280</v>
      </c>
      <c r="K65" s="105">
        <v>12</v>
      </c>
      <c r="L65" s="86"/>
    </row>
    <row r="66" spans="1:12" ht="15">
      <c r="A66" s="99">
        <v>58</v>
      </c>
      <c r="B66" s="100">
        <v>55</v>
      </c>
      <c r="C66" s="99">
        <v>10</v>
      </c>
      <c r="D66" s="101" t="s">
        <v>117</v>
      </c>
      <c r="E66" s="99" t="s">
        <v>35</v>
      </c>
      <c r="F66" s="102" t="s">
        <v>51</v>
      </c>
      <c r="G66" s="99">
        <v>1969</v>
      </c>
      <c r="H66" s="103">
        <v>0.029159143516153563</v>
      </c>
      <c r="I66" s="104">
        <v>11</v>
      </c>
      <c r="J66" s="99" t="s">
        <v>280</v>
      </c>
      <c r="K66" s="105">
        <v>11</v>
      </c>
      <c r="L66" s="86"/>
    </row>
    <row r="67" spans="1:12" ht="15">
      <c r="A67" s="99">
        <v>78</v>
      </c>
      <c r="B67" s="100">
        <v>73</v>
      </c>
      <c r="C67" s="99">
        <v>11</v>
      </c>
      <c r="D67" s="101" t="s">
        <v>139</v>
      </c>
      <c r="E67" s="99" t="s">
        <v>35</v>
      </c>
      <c r="F67" s="102" t="s">
        <v>98</v>
      </c>
      <c r="G67" s="99">
        <v>1970</v>
      </c>
      <c r="H67" s="103">
        <v>0.0307795138869551</v>
      </c>
      <c r="I67" s="104">
        <v>10</v>
      </c>
      <c r="J67" s="99" t="s">
        <v>280</v>
      </c>
      <c r="K67" s="105">
        <v>10</v>
      </c>
      <c r="L67" s="86"/>
    </row>
    <row r="68" spans="1:12" ht="15">
      <c r="A68" s="99">
        <v>79</v>
      </c>
      <c r="B68" s="100">
        <v>74</v>
      </c>
      <c r="C68" s="99">
        <v>12</v>
      </c>
      <c r="D68" s="101" t="s">
        <v>140</v>
      </c>
      <c r="E68" s="99" t="s">
        <v>35</v>
      </c>
      <c r="F68" s="102" t="s">
        <v>46</v>
      </c>
      <c r="G68" s="99">
        <v>1967</v>
      </c>
      <c r="H68" s="103">
        <v>0.03102256944112014</v>
      </c>
      <c r="I68" s="104">
        <v>9</v>
      </c>
      <c r="J68" s="99" t="s">
        <v>280</v>
      </c>
      <c r="K68" s="105">
        <v>9</v>
      </c>
      <c r="L68" s="86"/>
    </row>
    <row r="69" spans="1:12" ht="15">
      <c r="A69" s="99">
        <v>104</v>
      </c>
      <c r="B69" s="100">
        <v>93</v>
      </c>
      <c r="C69" s="99">
        <v>13</v>
      </c>
      <c r="D69" s="101" t="s">
        <v>168</v>
      </c>
      <c r="E69" s="99" t="s">
        <v>35</v>
      </c>
      <c r="F69" s="102" t="s">
        <v>64</v>
      </c>
      <c r="G69" s="99">
        <v>1970</v>
      </c>
      <c r="H69" s="103">
        <v>0.034575810183014255</v>
      </c>
      <c r="I69" s="104">
        <v>8</v>
      </c>
      <c r="J69" s="99">
        <v>0</v>
      </c>
      <c r="K69" s="105" t="s">
        <v>282</v>
      </c>
      <c r="L69" s="86"/>
    </row>
    <row r="70" spans="1:12" ht="15">
      <c r="A70" s="99">
        <v>116</v>
      </c>
      <c r="B70" s="100">
        <v>101</v>
      </c>
      <c r="C70" s="99">
        <v>14</v>
      </c>
      <c r="D70" s="101" t="s">
        <v>181</v>
      </c>
      <c r="E70" s="99" t="s">
        <v>35</v>
      </c>
      <c r="F70" s="102" t="s">
        <v>53</v>
      </c>
      <c r="G70" s="99">
        <v>1968</v>
      </c>
      <c r="H70" s="103">
        <v>0.036554976846673526</v>
      </c>
      <c r="I70" s="104">
        <v>7</v>
      </c>
      <c r="J70" s="99" t="s">
        <v>280</v>
      </c>
      <c r="K70" s="105">
        <v>8</v>
      </c>
      <c r="L70" s="86"/>
    </row>
    <row r="71" spans="1:12" ht="15">
      <c r="A71" s="99">
        <v>118</v>
      </c>
      <c r="B71" s="100">
        <v>102</v>
      </c>
      <c r="C71" s="99">
        <v>15</v>
      </c>
      <c r="D71" s="101" t="s">
        <v>183</v>
      </c>
      <c r="E71" s="99" t="s">
        <v>35</v>
      </c>
      <c r="F71" s="102" t="s">
        <v>48</v>
      </c>
      <c r="G71" s="99">
        <v>1969</v>
      </c>
      <c r="H71" s="103">
        <v>0.03682118055439787</v>
      </c>
      <c r="I71" s="104">
        <v>6</v>
      </c>
      <c r="J71" s="99" t="s">
        <v>280</v>
      </c>
      <c r="K71" s="105">
        <v>7</v>
      </c>
      <c r="L71" s="86"/>
    </row>
    <row r="72" spans="1:12" ht="15">
      <c r="A72" s="99">
        <v>149</v>
      </c>
      <c r="B72" s="100">
        <v>123</v>
      </c>
      <c r="C72" s="99">
        <v>16</v>
      </c>
      <c r="D72" s="101" t="s">
        <v>215</v>
      </c>
      <c r="E72" s="99" t="s">
        <v>35</v>
      </c>
      <c r="F72" s="102" t="s">
        <v>53</v>
      </c>
      <c r="G72" s="99">
        <v>1970</v>
      </c>
      <c r="H72" s="103">
        <v>0.04592997684812872</v>
      </c>
      <c r="I72" s="104">
        <v>5</v>
      </c>
      <c r="J72" s="99" t="s">
        <v>280</v>
      </c>
      <c r="K72" s="105">
        <v>6</v>
      </c>
      <c r="L72" s="86"/>
    </row>
    <row r="73" spans="1:12" ht="15">
      <c r="A73" s="99"/>
      <c r="B73" s="100"/>
      <c r="C73" s="99"/>
      <c r="D73" s="109" t="s">
        <v>288</v>
      </c>
      <c r="E73" s="99"/>
      <c r="F73" s="102"/>
      <c r="G73" s="99"/>
      <c r="H73" s="103"/>
      <c r="I73" s="104"/>
      <c r="J73" s="99"/>
      <c r="K73" s="105"/>
      <c r="L73" s="86"/>
    </row>
    <row r="74" spans="1:12" ht="15">
      <c r="A74" s="99">
        <v>8</v>
      </c>
      <c r="B74" s="100">
        <v>8</v>
      </c>
      <c r="C74" s="99">
        <v>1</v>
      </c>
      <c r="D74" s="101" t="s">
        <v>47</v>
      </c>
      <c r="E74" s="99" t="s">
        <v>35</v>
      </c>
      <c r="F74" s="102" t="s">
        <v>48</v>
      </c>
      <c r="G74" s="99">
        <v>1964</v>
      </c>
      <c r="H74" s="103">
        <v>0.02441377314244164</v>
      </c>
      <c r="I74" s="104">
        <v>20</v>
      </c>
      <c r="J74" s="99" t="s">
        <v>280</v>
      </c>
      <c r="K74" s="105">
        <v>20</v>
      </c>
      <c r="L74" s="86"/>
    </row>
    <row r="75" spans="1:12" ht="15">
      <c r="A75" s="99">
        <v>14</v>
      </c>
      <c r="B75" s="100">
        <v>14</v>
      </c>
      <c r="C75" s="99">
        <v>2</v>
      </c>
      <c r="D75" s="101" t="s">
        <v>56</v>
      </c>
      <c r="E75" s="99" t="s">
        <v>35</v>
      </c>
      <c r="F75" s="102" t="s">
        <v>57</v>
      </c>
      <c r="G75" s="99">
        <v>1965</v>
      </c>
      <c r="H75" s="103">
        <v>0.02498090277367737</v>
      </c>
      <c r="I75" s="104">
        <v>19</v>
      </c>
      <c r="J75" s="99" t="s">
        <v>280</v>
      </c>
      <c r="K75" s="105">
        <v>19</v>
      </c>
      <c r="L75" s="86"/>
    </row>
    <row r="76" spans="1:12" ht="15">
      <c r="A76" s="99">
        <v>24</v>
      </c>
      <c r="B76" s="100">
        <v>24</v>
      </c>
      <c r="C76" s="99">
        <v>3</v>
      </c>
      <c r="D76" s="101" t="s">
        <v>72</v>
      </c>
      <c r="E76" s="99" t="s">
        <v>35</v>
      </c>
      <c r="F76" s="102" t="s">
        <v>71</v>
      </c>
      <c r="G76" s="99">
        <v>1965</v>
      </c>
      <c r="H76" s="103">
        <v>0.026010995366959833</v>
      </c>
      <c r="I76" s="104">
        <v>18</v>
      </c>
      <c r="J76" s="99">
        <v>0</v>
      </c>
      <c r="K76" s="105" t="s">
        <v>282</v>
      </c>
      <c r="L76" s="86"/>
    </row>
    <row r="77" spans="1:12" ht="15">
      <c r="A77" s="99">
        <v>28</v>
      </c>
      <c r="B77" s="100">
        <v>28</v>
      </c>
      <c r="C77" s="99">
        <v>4</v>
      </c>
      <c r="D77" s="101" t="s">
        <v>77</v>
      </c>
      <c r="E77" s="99" t="s">
        <v>35</v>
      </c>
      <c r="F77" s="102" t="s">
        <v>64</v>
      </c>
      <c r="G77" s="99">
        <v>1962</v>
      </c>
      <c r="H77" s="103">
        <v>0.026786458329297602</v>
      </c>
      <c r="I77" s="104">
        <v>17</v>
      </c>
      <c r="J77" s="99">
        <v>0</v>
      </c>
      <c r="K77" s="105" t="s">
        <v>282</v>
      </c>
      <c r="L77" s="86"/>
    </row>
    <row r="78" spans="1:12" ht="15">
      <c r="A78" s="99">
        <v>37</v>
      </c>
      <c r="B78" s="100">
        <v>36</v>
      </c>
      <c r="C78" s="99">
        <v>5</v>
      </c>
      <c r="D78" s="101" t="s">
        <v>93</v>
      </c>
      <c r="E78" s="99" t="s">
        <v>35</v>
      </c>
      <c r="F78" s="102" t="s">
        <v>60</v>
      </c>
      <c r="G78" s="99">
        <v>1966</v>
      </c>
      <c r="H78" s="103">
        <v>0.02727256943762768</v>
      </c>
      <c r="I78" s="104">
        <v>16</v>
      </c>
      <c r="J78" s="99" t="s">
        <v>280</v>
      </c>
      <c r="K78" s="105">
        <v>18</v>
      </c>
      <c r="L78" s="86"/>
    </row>
    <row r="79" spans="1:12" ht="15">
      <c r="A79" s="99">
        <v>43</v>
      </c>
      <c r="B79" s="100">
        <v>42</v>
      </c>
      <c r="C79" s="99">
        <v>6</v>
      </c>
      <c r="D79" s="101" t="s">
        <v>101</v>
      </c>
      <c r="E79" s="99" t="s">
        <v>35</v>
      </c>
      <c r="F79" s="102" t="s">
        <v>102</v>
      </c>
      <c r="G79" s="99">
        <v>1965</v>
      </c>
      <c r="H79" s="103">
        <v>0.02763136573776137</v>
      </c>
      <c r="I79" s="104">
        <v>15</v>
      </c>
      <c r="J79" s="99" t="s">
        <v>280</v>
      </c>
      <c r="K79" s="105">
        <v>17</v>
      </c>
      <c r="L79" s="86"/>
    </row>
    <row r="80" spans="1:12" ht="15">
      <c r="A80" s="99">
        <v>44</v>
      </c>
      <c r="B80" s="100">
        <v>43</v>
      </c>
      <c r="C80" s="99">
        <v>7</v>
      </c>
      <c r="D80" s="101" t="s">
        <v>103</v>
      </c>
      <c r="E80" s="99" t="s">
        <v>35</v>
      </c>
      <c r="F80" s="102" t="s">
        <v>82</v>
      </c>
      <c r="G80" s="99">
        <v>1964</v>
      </c>
      <c r="H80" s="103">
        <v>0.027677662030328065</v>
      </c>
      <c r="I80" s="104">
        <v>14</v>
      </c>
      <c r="J80" s="99" t="s">
        <v>280</v>
      </c>
      <c r="K80" s="105">
        <v>16</v>
      </c>
      <c r="L80" s="86"/>
    </row>
    <row r="81" spans="1:12" ht="15">
      <c r="A81" s="99">
        <v>59</v>
      </c>
      <c r="B81" s="100">
        <v>56</v>
      </c>
      <c r="C81" s="99">
        <v>8</v>
      </c>
      <c r="D81" s="101" t="s">
        <v>118</v>
      </c>
      <c r="E81" s="99" t="s">
        <v>35</v>
      </c>
      <c r="F81" s="102" t="s">
        <v>64</v>
      </c>
      <c r="G81" s="99">
        <v>1965</v>
      </c>
      <c r="H81" s="103">
        <v>0.02926331018534256</v>
      </c>
      <c r="I81" s="104">
        <v>13</v>
      </c>
      <c r="J81" s="99">
        <v>0</v>
      </c>
      <c r="K81" s="105" t="s">
        <v>282</v>
      </c>
      <c r="L81" s="86"/>
    </row>
    <row r="82" spans="1:12" ht="15">
      <c r="A82" s="99">
        <v>61</v>
      </c>
      <c r="B82" s="100">
        <v>57</v>
      </c>
      <c r="C82" s="99">
        <v>9</v>
      </c>
      <c r="D82" s="101" t="s">
        <v>120</v>
      </c>
      <c r="E82" s="99" t="s">
        <v>35</v>
      </c>
      <c r="F82" s="102" t="s">
        <v>48</v>
      </c>
      <c r="G82" s="99">
        <v>1963</v>
      </c>
      <c r="H82" s="103">
        <v>0.029344328700972255</v>
      </c>
      <c r="I82" s="104">
        <v>12</v>
      </c>
      <c r="J82" s="99" t="s">
        <v>280</v>
      </c>
      <c r="K82" s="105">
        <v>15</v>
      </c>
      <c r="L82" s="86"/>
    </row>
    <row r="83" spans="1:12" ht="15">
      <c r="A83" s="99">
        <v>62</v>
      </c>
      <c r="B83" s="100">
        <v>58</v>
      </c>
      <c r="C83" s="99">
        <v>10</v>
      </c>
      <c r="D83" s="101" t="s">
        <v>121</v>
      </c>
      <c r="E83" s="99" t="s">
        <v>35</v>
      </c>
      <c r="F83" s="102" t="s">
        <v>122</v>
      </c>
      <c r="G83" s="99">
        <v>1966</v>
      </c>
      <c r="H83" s="103">
        <v>0.029379050924035255</v>
      </c>
      <c r="I83" s="104">
        <v>11</v>
      </c>
      <c r="J83" s="99" t="s">
        <v>280</v>
      </c>
      <c r="K83" s="105">
        <v>14</v>
      </c>
      <c r="L83" s="86"/>
    </row>
    <row r="84" spans="1:12" ht="15">
      <c r="A84" s="99">
        <v>65</v>
      </c>
      <c r="B84" s="100">
        <v>61</v>
      </c>
      <c r="C84" s="99">
        <v>11</v>
      </c>
      <c r="D84" s="101" t="s">
        <v>125</v>
      </c>
      <c r="E84" s="99" t="s">
        <v>35</v>
      </c>
      <c r="F84" s="102" t="s">
        <v>98</v>
      </c>
      <c r="G84" s="99">
        <v>1964</v>
      </c>
      <c r="H84" s="103">
        <v>0.029737847216892987</v>
      </c>
      <c r="I84" s="104">
        <v>10</v>
      </c>
      <c r="J84" s="99" t="s">
        <v>280</v>
      </c>
      <c r="K84" s="105">
        <v>13</v>
      </c>
      <c r="L84" s="86"/>
    </row>
    <row r="85" spans="1:12" ht="15">
      <c r="A85" s="99">
        <v>66</v>
      </c>
      <c r="B85" s="100">
        <v>62</v>
      </c>
      <c r="C85" s="99">
        <v>12</v>
      </c>
      <c r="D85" s="101" t="s">
        <v>126</v>
      </c>
      <c r="E85" s="99" t="s">
        <v>35</v>
      </c>
      <c r="F85" s="102" t="s">
        <v>91</v>
      </c>
      <c r="G85" s="99">
        <v>1965</v>
      </c>
      <c r="H85" s="103">
        <v>0.02988831017864868</v>
      </c>
      <c r="I85" s="104">
        <v>9</v>
      </c>
      <c r="J85" s="99" t="s">
        <v>280</v>
      </c>
      <c r="K85" s="105">
        <v>12</v>
      </c>
      <c r="L85" s="86"/>
    </row>
    <row r="86" spans="1:12" ht="15">
      <c r="A86" s="99">
        <v>70</v>
      </c>
      <c r="B86" s="100">
        <v>66</v>
      </c>
      <c r="C86" s="99">
        <v>13</v>
      </c>
      <c r="D86" s="101" t="s">
        <v>131</v>
      </c>
      <c r="E86" s="99" t="s">
        <v>35</v>
      </c>
      <c r="F86" s="102" t="s">
        <v>64</v>
      </c>
      <c r="G86" s="99">
        <v>1966</v>
      </c>
      <c r="H86" s="103">
        <v>0.030432291663601063</v>
      </c>
      <c r="I86" s="104">
        <v>8</v>
      </c>
      <c r="J86" s="99">
        <v>0</v>
      </c>
      <c r="K86" s="105" t="s">
        <v>282</v>
      </c>
      <c r="L86" s="86"/>
    </row>
    <row r="87" spans="1:12" ht="15">
      <c r="A87" s="99">
        <v>71</v>
      </c>
      <c r="B87" s="100">
        <v>67</v>
      </c>
      <c r="C87" s="99">
        <v>14</v>
      </c>
      <c r="D87" s="101" t="s">
        <v>132</v>
      </c>
      <c r="E87" s="99" t="s">
        <v>35</v>
      </c>
      <c r="F87" s="102" t="s">
        <v>48</v>
      </c>
      <c r="G87" s="99">
        <v>1963</v>
      </c>
      <c r="H87" s="103">
        <v>0.03045138888888889</v>
      </c>
      <c r="I87" s="104">
        <v>7</v>
      </c>
      <c r="J87" s="99" t="s">
        <v>280</v>
      </c>
      <c r="K87" s="105">
        <v>11</v>
      </c>
      <c r="L87" s="86"/>
    </row>
    <row r="88" spans="1:12" ht="15">
      <c r="A88" s="99">
        <v>74</v>
      </c>
      <c r="B88" s="100">
        <v>69</v>
      </c>
      <c r="C88" s="99">
        <v>15</v>
      </c>
      <c r="D88" s="101" t="s">
        <v>135</v>
      </c>
      <c r="E88" s="99" t="s">
        <v>35</v>
      </c>
      <c r="F88" s="102" t="s">
        <v>102</v>
      </c>
      <c r="G88" s="99">
        <v>1962</v>
      </c>
      <c r="H88" s="103">
        <v>0.030571180548577104</v>
      </c>
      <c r="I88" s="104">
        <v>6</v>
      </c>
      <c r="J88" s="99" t="s">
        <v>280</v>
      </c>
      <c r="K88" s="105">
        <v>10</v>
      </c>
      <c r="L88" s="86"/>
    </row>
    <row r="89" spans="1:12" ht="15">
      <c r="A89" s="99">
        <v>91</v>
      </c>
      <c r="B89" s="100">
        <v>84</v>
      </c>
      <c r="C89" s="99">
        <v>16</v>
      </c>
      <c r="D89" s="101" t="s">
        <v>154</v>
      </c>
      <c r="E89" s="99" t="s">
        <v>35</v>
      </c>
      <c r="F89" s="102" t="s">
        <v>43</v>
      </c>
      <c r="G89" s="99">
        <v>1963</v>
      </c>
      <c r="H89" s="103">
        <v>0.032064236111182254</v>
      </c>
      <c r="I89" s="104">
        <v>5</v>
      </c>
      <c r="J89" s="99" t="s">
        <v>280</v>
      </c>
      <c r="K89" s="105">
        <v>9</v>
      </c>
      <c r="L89" s="86"/>
    </row>
    <row r="90" spans="1:12" ht="15">
      <c r="A90" s="99">
        <v>93</v>
      </c>
      <c r="B90" s="100">
        <v>86</v>
      </c>
      <c r="C90" s="99">
        <v>17</v>
      </c>
      <c r="D90" s="101" t="s">
        <v>156</v>
      </c>
      <c r="E90" s="99" t="s">
        <v>35</v>
      </c>
      <c r="F90" s="102" t="s">
        <v>102</v>
      </c>
      <c r="G90" s="99">
        <v>1963</v>
      </c>
      <c r="H90" s="103">
        <v>0.03243460648081964</v>
      </c>
      <c r="I90" s="104">
        <v>4</v>
      </c>
      <c r="J90" s="99" t="s">
        <v>280</v>
      </c>
      <c r="K90" s="105">
        <v>8</v>
      </c>
      <c r="L90" s="86"/>
    </row>
    <row r="91" spans="1:12" ht="15">
      <c r="A91" s="99">
        <v>96</v>
      </c>
      <c r="B91" s="100">
        <v>88</v>
      </c>
      <c r="C91" s="99">
        <v>18</v>
      </c>
      <c r="D91" s="101" t="s">
        <v>160</v>
      </c>
      <c r="E91" s="99" t="s">
        <v>35</v>
      </c>
      <c r="F91" s="102" t="s">
        <v>60</v>
      </c>
      <c r="G91" s="99">
        <v>1965</v>
      </c>
      <c r="H91" s="103">
        <v>0.03260821758885868</v>
      </c>
      <c r="I91" s="104">
        <v>3</v>
      </c>
      <c r="J91" s="99" t="s">
        <v>280</v>
      </c>
      <c r="K91" s="105">
        <v>7</v>
      </c>
      <c r="L91" s="86"/>
    </row>
    <row r="92" spans="1:12" ht="15">
      <c r="A92" s="99">
        <v>97</v>
      </c>
      <c r="B92" s="100">
        <v>89</v>
      </c>
      <c r="C92" s="99">
        <v>19</v>
      </c>
      <c r="D92" s="101" t="s">
        <v>161</v>
      </c>
      <c r="E92" s="99" t="s">
        <v>35</v>
      </c>
      <c r="F92" s="102" t="s">
        <v>48</v>
      </c>
      <c r="G92" s="99">
        <v>1964</v>
      </c>
      <c r="H92" s="103">
        <v>0.032874421289307065</v>
      </c>
      <c r="I92" s="104">
        <v>2</v>
      </c>
      <c r="J92" s="99" t="s">
        <v>280</v>
      </c>
      <c r="K92" s="105">
        <v>6</v>
      </c>
      <c r="L92" s="86"/>
    </row>
    <row r="93" spans="1:12" ht="15">
      <c r="A93" s="99">
        <v>106</v>
      </c>
      <c r="B93" s="100">
        <v>94</v>
      </c>
      <c r="C93" s="99">
        <v>20</v>
      </c>
      <c r="D93" s="101" t="s">
        <v>170</v>
      </c>
      <c r="E93" s="99" t="s">
        <v>35</v>
      </c>
      <c r="F93" s="102" t="s">
        <v>171</v>
      </c>
      <c r="G93" s="99">
        <v>1963</v>
      </c>
      <c r="H93" s="103">
        <v>0.03505034722184064</v>
      </c>
      <c r="I93" s="104">
        <v>2</v>
      </c>
      <c r="J93" s="99">
        <v>0</v>
      </c>
      <c r="K93" s="105" t="s">
        <v>282</v>
      </c>
      <c r="L93" s="86"/>
    </row>
    <row r="94" spans="1:12" ht="15">
      <c r="A94" s="99">
        <v>108</v>
      </c>
      <c r="B94" s="100">
        <v>95</v>
      </c>
      <c r="C94" s="99">
        <v>21</v>
      </c>
      <c r="D94" s="101" t="s">
        <v>173</v>
      </c>
      <c r="E94" s="99" t="s">
        <v>35</v>
      </c>
      <c r="F94" s="102" t="s">
        <v>46</v>
      </c>
      <c r="G94" s="99">
        <v>1962</v>
      </c>
      <c r="H94" s="103">
        <v>0.03517766203003703</v>
      </c>
      <c r="I94" s="104">
        <v>2</v>
      </c>
      <c r="J94" s="99" t="s">
        <v>280</v>
      </c>
      <c r="K94" s="105">
        <v>5</v>
      </c>
      <c r="L94" s="86"/>
    </row>
    <row r="95" spans="1:12" ht="15">
      <c r="A95" s="99">
        <v>110</v>
      </c>
      <c r="B95" s="100">
        <v>97</v>
      </c>
      <c r="C95" s="99">
        <v>22</v>
      </c>
      <c r="D95" s="101" t="s">
        <v>175</v>
      </c>
      <c r="E95" s="99" t="s">
        <v>35</v>
      </c>
      <c r="F95" s="102" t="s">
        <v>48</v>
      </c>
      <c r="G95" s="99">
        <v>1966</v>
      </c>
      <c r="H95" s="103">
        <v>0.03569849536870606</v>
      </c>
      <c r="I95" s="104">
        <v>2</v>
      </c>
      <c r="J95" s="99" t="s">
        <v>280</v>
      </c>
      <c r="K95" s="105">
        <v>4</v>
      </c>
      <c r="L95" s="86"/>
    </row>
    <row r="96" spans="1:12" ht="15">
      <c r="A96" s="99">
        <v>111</v>
      </c>
      <c r="B96" s="100">
        <v>98</v>
      </c>
      <c r="C96" s="99">
        <v>23</v>
      </c>
      <c r="D96" s="101" t="s">
        <v>176</v>
      </c>
      <c r="E96" s="99" t="s">
        <v>35</v>
      </c>
      <c r="F96" s="102" t="s">
        <v>48</v>
      </c>
      <c r="G96" s="99">
        <v>1962</v>
      </c>
      <c r="H96" s="103">
        <v>0.0358026620306191</v>
      </c>
      <c r="I96" s="104">
        <v>2</v>
      </c>
      <c r="J96" s="99" t="s">
        <v>280</v>
      </c>
      <c r="K96" s="105">
        <v>3</v>
      </c>
      <c r="L96" s="86"/>
    </row>
    <row r="97" spans="1:12" ht="15">
      <c r="A97" s="99">
        <v>112</v>
      </c>
      <c r="B97" s="100">
        <v>99</v>
      </c>
      <c r="C97" s="99">
        <v>24</v>
      </c>
      <c r="D97" s="101" t="s">
        <v>177</v>
      </c>
      <c r="E97" s="99" t="s">
        <v>35</v>
      </c>
      <c r="F97" s="102" t="s">
        <v>48</v>
      </c>
      <c r="G97" s="99">
        <v>1966</v>
      </c>
      <c r="H97" s="103">
        <v>0.035918402776587754</v>
      </c>
      <c r="I97" s="104">
        <v>2</v>
      </c>
      <c r="J97" s="99" t="s">
        <v>280</v>
      </c>
      <c r="K97" s="105">
        <v>2</v>
      </c>
      <c r="L97" s="86"/>
    </row>
    <row r="98" spans="1:12" ht="15">
      <c r="A98" s="99">
        <v>122</v>
      </c>
      <c r="B98" s="100">
        <v>105</v>
      </c>
      <c r="C98" s="99">
        <v>25</v>
      </c>
      <c r="D98" s="101" t="s">
        <v>187</v>
      </c>
      <c r="E98" s="99" t="s">
        <v>35</v>
      </c>
      <c r="F98" s="102" t="s">
        <v>91</v>
      </c>
      <c r="G98" s="99">
        <v>1963</v>
      </c>
      <c r="H98" s="103">
        <v>0.03709895833162591</v>
      </c>
      <c r="I98" s="104">
        <v>2</v>
      </c>
      <c r="J98" s="99" t="s">
        <v>280</v>
      </c>
      <c r="K98" s="105">
        <v>2</v>
      </c>
      <c r="L98" s="86"/>
    </row>
    <row r="99" spans="1:12" ht="15">
      <c r="A99" s="99">
        <v>125</v>
      </c>
      <c r="B99" s="100">
        <v>108</v>
      </c>
      <c r="C99" s="99">
        <v>26</v>
      </c>
      <c r="D99" s="101" t="s">
        <v>191</v>
      </c>
      <c r="E99" s="99" t="s">
        <v>35</v>
      </c>
      <c r="F99" s="102" t="s">
        <v>60</v>
      </c>
      <c r="G99" s="99">
        <v>1965</v>
      </c>
      <c r="H99" s="103">
        <v>0.037654513886081986</v>
      </c>
      <c r="I99" s="104">
        <v>2</v>
      </c>
      <c r="J99" s="99" t="s">
        <v>280</v>
      </c>
      <c r="K99" s="105">
        <v>2</v>
      </c>
      <c r="L99" s="86"/>
    </row>
    <row r="100" spans="1:12" ht="15">
      <c r="A100" s="99">
        <v>145</v>
      </c>
      <c r="B100" s="100">
        <v>120</v>
      </c>
      <c r="C100" s="99">
        <v>27</v>
      </c>
      <c r="D100" s="101" t="s">
        <v>211</v>
      </c>
      <c r="E100" s="99" t="s">
        <v>35</v>
      </c>
      <c r="F100" s="102" t="s">
        <v>53</v>
      </c>
      <c r="G100" s="99">
        <v>1963</v>
      </c>
      <c r="H100" s="103">
        <v>0.0450966435164446</v>
      </c>
      <c r="I100" s="104">
        <v>2</v>
      </c>
      <c r="J100" s="99" t="s">
        <v>280</v>
      </c>
      <c r="K100" s="105">
        <v>2</v>
      </c>
      <c r="L100" s="86"/>
    </row>
    <row r="101" spans="1:12" ht="15">
      <c r="A101" s="99"/>
      <c r="B101" s="100"/>
      <c r="C101" s="99"/>
      <c r="D101" s="106" t="s">
        <v>289</v>
      </c>
      <c r="E101" s="99"/>
      <c r="F101" s="102"/>
      <c r="G101" s="99"/>
      <c r="H101" s="103"/>
      <c r="I101" s="104"/>
      <c r="J101" s="99"/>
      <c r="K101" s="105"/>
      <c r="L101" s="86"/>
    </row>
    <row r="102" spans="1:12" ht="15">
      <c r="A102" s="99">
        <v>23</v>
      </c>
      <c r="B102" s="100">
        <v>23</v>
      </c>
      <c r="C102" s="99">
        <v>1</v>
      </c>
      <c r="D102" s="101" t="s">
        <v>70</v>
      </c>
      <c r="E102" s="99" t="s">
        <v>35</v>
      </c>
      <c r="F102" s="102" t="s">
        <v>71</v>
      </c>
      <c r="G102" s="99">
        <v>1961</v>
      </c>
      <c r="H102" s="103">
        <v>0.025779513882298488</v>
      </c>
      <c r="I102" s="104">
        <v>20</v>
      </c>
      <c r="J102" s="99">
        <v>0</v>
      </c>
      <c r="K102" s="105" t="s">
        <v>282</v>
      </c>
      <c r="L102" s="86"/>
    </row>
    <row r="103" spans="1:12" ht="15">
      <c r="A103" s="99">
        <v>27</v>
      </c>
      <c r="B103" s="100">
        <v>27</v>
      </c>
      <c r="C103" s="99">
        <v>2</v>
      </c>
      <c r="D103" s="101" t="s">
        <v>75</v>
      </c>
      <c r="E103" s="99" t="s">
        <v>35</v>
      </c>
      <c r="F103" s="102" t="s">
        <v>76</v>
      </c>
      <c r="G103" s="99">
        <v>1961</v>
      </c>
      <c r="H103" s="103">
        <v>0.026751736106234603</v>
      </c>
      <c r="I103" s="104">
        <v>19</v>
      </c>
      <c r="J103" s="99">
        <v>0</v>
      </c>
      <c r="K103" s="105" t="s">
        <v>282</v>
      </c>
      <c r="L103" s="86"/>
    </row>
    <row r="104" spans="1:12" ht="15">
      <c r="A104" s="99">
        <v>34</v>
      </c>
      <c r="B104" s="100">
        <v>34</v>
      </c>
      <c r="C104" s="99">
        <v>3</v>
      </c>
      <c r="D104" s="101" t="s">
        <v>87</v>
      </c>
      <c r="E104" s="99" t="s">
        <v>35</v>
      </c>
      <c r="F104" s="102" t="s">
        <v>88</v>
      </c>
      <c r="G104" s="99">
        <v>1960</v>
      </c>
      <c r="H104" s="103">
        <v>0.02713368055265164</v>
      </c>
      <c r="I104" s="104">
        <v>18</v>
      </c>
      <c r="J104" s="99" t="s">
        <v>280</v>
      </c>
      <c r="K104" s="105">
        <v>20</v>
      </c>
      <c r="L104" s="86"/>
    </row>
    <row r="105" spans="1:12" ht="15">
      <c r="A105" s="99">
        <v>41</v>
      </c>
      <c r="B105" s="100">
        <v>40</v>
      </c>
      <c r="C105" s="99">
        <v>4</v>
      </c>
      <c r="D105" s="101" t="s">
        <v>97</v>
      </c>
      <c r="E105" s="99" t="s">
        <v>35</v>
      </c>
      <c r="F105" s="102" t="s">
        <v>98</v>
      </c>
      <c r="G105" s="99">
        <v>1960</v>
      </c>
      <c r="H105" s="103">
        <v>0.027561921291635372</v>
      </c>
      <c r="I105" s="104">
        <v>17</v>
      </c>
      <c r="J105" s="99" t="s">
        <v>280</v>
      </c>
      <c r="K105" s="105">
        <v>19</v>
      </c>
      <c r="L105" s="86"/>
    </row>
    <row r="106" spans="1:12" ht="15">
      <c r="A106" s="99">
        <v>49</v>
      </c>
      <c r="B106" s="100">
        <v>48</v>
      </c>
      <c r="C106" s="99">
        <v>5</v>
      </c>
      <c r="D106" s="101" t="s">
        <v>108</v>
      </c>
      <c r="E106" s="99" t="s">
        <v>35</v>
      </c>
      <c r="F106" s="102" t="s">
        <v>71</v>
      </c>
      <c r="G106" s="99">
        <v>1957</v>
      </c>
      <c r="H106" s="103">
        <v>0.028673032400547527</v>
      </c>
      <c r="I106" s="104">
        <v>16</v>
      </c>
      <c r="J106" s="99">
        <v>0</v>
      </c>
      <c r="K106" s="105" t="s">
        <v>282</v>
      </c>
      <c r="L106" s="86"/>
    </row>
    <row r="107" spans="1:12" ht="15">
      <c r="A107" s="99">
        <v>51</v>
      </c>
      <c r="B107" s="100">
        <v>50</v>
      </c>
      <c r="C107" s="99">
        <v>6</v>
      </c>
      <c r="D107" s="101" t="s">
        <v>110</v>
      </c>
      <c r="E107" s="99" t="s">
        <v>35</v>
      </c>
      <c r="F107" s="102" t="s">
        <v>46</v>
      </c>
      <c r="G107" s="99">
        <v>1961</v>
      </c>
      <c r="H107" s="103">
        <v>0.028765624992956873</v>
      </c>
      <c r="I107" s="104">
        <v>15</v>
      </c>
      <c r="J107" s="99" t="s">
        <v>280</v>
      </c>
      <c r="K107" s="105">
        <v>18</v>
      </c>
      <c r="L107" s="86"/>
    </row>
    <row r="108" spans="1:12" ht="15">
      <c r="A108" s="99">
        <v>81</v>
      </c>
      <c r="B108" s="100">
        <v>76</v>
      </c>
      <c r="C108" s="99">
        <v>7</v>
      </c>
      <c r="D108" s="101" t="s">
        <v>142</v>
      </c>
      <c r="E108" s="99" t="s">
        <v>35</v>
      </c>
      <c r="F108" s="102" t="s">
        <v>98</v>
      </c>
      <c r="G108" s="99">
        <v>1958</v>
      </c>
      <c r="H108" s="103">
        <v>0.03112673611030914</v>
      </c>
      <c r="I108" s="104">
        <v>14</v>
      </c>
      <c r="J108" s="99" t="s">
        <v>280</v>
      </c>
      <c r="K108" s="105">
        <v>17</v>
      </c>
      <c r="L108" s="86"/>
    </row>
    <row r="109" spans="1:12" ht="15">
      <c r="A109" s="99">
        <v>84</v>
      </c>
      <c r="B109" s="100">
        <v>79</v>
      </c>
      <c r="C109" s="99">
        <v>8</v>
      </c>
      <c r="D109" s="101" t="s">
        <v>146</v>
      </c>
      <c r="E109" s="99" t="s">
        <v>35</v>
      </c>
      <c r="F109" s="102" t="s">
        <v>147</v>
      </c>
      <c r="G109" s="99">
        <v>1961</v>
      </c>
      <c r="H109" s="103">
        <v>0.03162442129541887</v>
      </c>
      <c r="I109" s="104">
        <v>13</v>
      </c>
      <c r="J109" s="99" t="s">
        <v>280</v>
      </c>
      <c r="K109" s="105">
        <v>16</v>
      </c>
      <c r="L109" s="86"/>
    </row>
    <row r="110" spans="1:12" ht="15">
      <c r="A110" s="99">
        <v>88</v>
      </c>
      <c r="B110" s="100">
        <v>81</v>
      </c>
      <c r="C110" s="99">
        <v>9</v>
      </c>
      <c r="D110" s="101" t="s">
        <v>151</v>
      </c>
      <c r="E110" s="99" t="s">
        <v>35</v>
      </c>
      <c r="F110" s="102" t="s">
        <v>48</v>
      </c>
      <c r="G110" s="99">
        <v>1958</v>
      </c>
      <c r="H110" s="103">
        <v>0.03186747684958391</v>
      </c>
      <c r="I110" s="104">
        <v>12</v>
      </c>
      <c r="J110" s="99" t="s">
        <v>280</v>
      </c>
      <c r="K110" s="105">
        <v>15</v>
      </c>
      <c r="L110" s="86"/>
    </row>
    <row r="111" spans="1:12" ht="15">
      <c r="A111" s="99">
        <v>89</v>
      </c>
      <c r="B111" s="100">
        <v>82</v>
      </c>
      <c r="C111" s="99">
        <v>10</v>
      </c>
      <c r="D111" s="101" t="s">
        <v>152</v>
      </c>
      <c r="E111" s="99" t="s">
        <v>35</v>
      </c>
      <c r="F111" s="102" t="s">
        <v>102</v>
      </c>
      <c r="G111" s="99">
        <v>1959</v>
      </c>
      <c r="H111" s="103">
        <v>0.0319137731421506</v>
      </c>
      <c r="I111" s="104">
        <v>11</v>
      </c>
      <c r="J111" s="99" t="s">
        <v>280</v>
      </c>
      <c r="K111" s="105">
        <v>14</v>
      </c>
      <c r="L111" s="86"/>
    </row>
    <row r="112" spans="1:12" ht="15">
      <c r="A112" s="99">
        <v>94</v>
      </c>
      <c r="B112" s="100">
        <v>87</v>
      </c>
      <c r="C112" s="99">
        <v>11</v>
      </c>
      <c r="D112" s="101" t="s">
        <v>157</v>
      </c>
      <c r="E112" s="99" t="s">
        <v>35</v>
      </c>
      <c r="F112" s="102" t="s">
        <v>48</v>
      </c>
      <c r="G112" s="99">
        <v>1961</v>
      </c>
      <c r="H112" s="103">
        <v>0.03246932870388264</v>
      </c>
      <c r="I112" s="104">
        <v>10</v>
      </c>
      <c r="J112" s="99" t="s">
        <v>280</v>
      </c>
      <c r="K112" s="105">
        <v>13</v>
      </c>
      <c r="L112" s="86"/>
    </row>
    <row r="113" spans="1:12" ht="15">
      <c r="A113" s="99">
        <v>109</v>
      </c>
      <c r="B113" s="100">
        <v>96</v>
      </c>
      <c r="C113" s="99">
        <v>12</v>
      </c>
      <c r="D113" s="101" t="s">
        <v>174</v>
      </c>
      <c r="E113" s="99" t="s">
        <v>35</v>
      </c>
      <c r="F113" s="102" t="s">
        <v>147</v>
      </c>
      <c r="G113" s="99">
        <v>1961</v>
      </c>
      <c r="H113" s="103">
        <v>0.035675347222422715</v>
      </c>
      <c r="I113" s="104">
        <v>9</v>
      </c>
      <c r="J113" s="99" t="s">
        <v>280</v>
      </c>
      <c r="K113" s="105">
        <v>12</v>
      </c>
      <c r="L113" s="86"/>
    </row>
    <row r="114" spans="1:12" ht="15">
      <c r="A114" s="99">
        <v>134</v>
      </c>
      <c r="B114" s="100">
        <v>114</v>
      </c>
      <c r="C114" s="99">
        <v>13</v>
      </c>
      <c r="D114" s="101" t="s">
        <v>200</v>
      </c>
      <c r="E114" s="99" t="s">
        <v>35</v>
      </c>
      <c r="F114" s="102" t="s">
        <v>189</v>
      </c>
      <c r="G114" s="99">
        <v>1957</v>
      </c>
      <c r="H114" s="103">
        <v>0.040617476850457024</v>
      </c>
      <c r="I114" s="104">
        <v>8</v>
      </c>
      <c r="J114" s="99">
        <v>0</v>
      </c>
      <c r="K114" s="105" t="s">
        <v>282</v>
      </c>
      <c r="L114" s="86"/>
    </row>
    <row r="115" spans="1:12" ht="15">
      <c r="A115" s="99">
        <v>143</v>
      </c>
      <c r="B115" s="100">
        <v>119</v>
      </c>
      <c r="C115" s="99">
        <v>14</v>
      </c>
      <c r="D115" s="101" t="s">
        <v>209</v>
      </c>
      <c r="E115" s="99" t="s">
        <v>35</v>
      </c>
      <c r="F115" s="102" t="s">
        <v>102</v>
      </c>
      <c r="G115" s="99">
        <v>1959</v>
      </c>
      <c r="H115" s="103">
        <v>0.045038773147098254</v>
      </c>
      <c r="I115" s="104">
        <v>7</v>
      </c>
      <c r="J115" s="99" t="s">
        <v>280</v>
      </c>
      <c r="K115" s="105">
        <v>11</v>
      </c>
      <c r="L115" s="86"/>
    </row>
    <row r="116" spans="1:12" ht="15">
      <c r="A116" s="99">
        <v>148</v>
      </c>
      <c r="B116" s="100">
        <v>122</v>
      </c>
      <c r="C116" s="99">
        <v>15</v>
      </c>
      <c r="D116" s="101" t="s">
        <v>214</v>
      </c>
      <c r="E116" s="99" t="s">
        <v>35</v>
      </c>
      <c r="F116" s="102" t="s">
        <v>48</v>
      </c>
      <c r="G116" s="99">
        <v>1960</v>
      </c>
      <c r="H116" s="103">
        <v>0.045848958332499024</v>
      </c>
      <c r="I116" s="104">
        <v>6</v>
      </c>
      <c r="J116" s="99" t="s">
        <v>280</v>
      </c>
      <c r="K116" s="105">
        <v>10</v>
      </c>
      <c r="L116" s="86"/>
    </row>
    <row r="117" spans="1:12" ht="15">
      <c r="A117" s="99">
        <v>152</v>
      </c>
      <c r="B117" s="100">
        <v>125</v>
      </c>
      <c r="C117" s="99">
        <v>16</v>
      </c>
      <c r="D117" s="101" t="s">
        <v>218</v>
      </c>
      <c r="E117" s="99" t="s">
        <v>35</v>
      </c>
      <c r="F117" s="102" t="s">
        <v>48</v>
      </c>
      <c r="G117" s="99">
        <v>1961</v>
      </c>
      <c r="H117" s="103">
        <v>0.04874247685074806</v>
      </c>
      <c r="I117" s="104">
        <v>5</v>
      </c>
      <c r="J117" s="99" t="s">
        <v>280</v>
      </c>
      <c r="K117" s="105">
        <v>9</v>
      </c>
      <c r="L117" s="86"/>
    </row>
    <row r="118" spans="1:12" ht="15">
      <c r="A118" s="99"/>
      <c r="B118" s="100"/>
      <c r="C118" s="99"/>
      <c r="D118" s="106" t="s">
        <v>290</v>
      </c>
      <c r="E118" s="99"/>
      <c r="F118" s="102"/>
      <c r="G118" s="99"/>
      <c r="H118" s="103"/>
      <c r="I118" s="104"/>
      <c r="J118" s="99"/>
      <c r="K118" s="105"/>
      <c r="L118" s="86"/>
    </row>
    <row r="119" spans="1:12" ht="15">
      <c r="A119" s="99">
        <v>40</v>
      </c>
      <c r="B119" s="100">
        <v>39</v>
      </c>
      <c r="C119" s="99">
        <v>1</v>
      </c>
      <c r="D119" s="101" t="s">
        <v>96</v>
      </c>
      <c r="E119" s="99" t="s">
        <v>35</v>
      </c>
      <c r="F119" s="102" t="s">
        <v>88</v>
      </c>
      <c r="G119" s="99">
        <v>1956</v>
      </c>
      <c r="H119" s="103">
        <v>0.027527199068572372</v>
      </c>
      <c r="I119" s="104">
        <v>20</v>
      </c>
      <c r="J119" s="99" t="s">
        <v>280</v>
      </c>
      <c r="K119" s="105">
        <v>20</v>
      </c>
      <c r="L119" s="86"/>
    </row>
    <row r="120" spans="1:12" ht="15">
      <c r="A120" s="99">
        <v>45</v>
      </c>
      <c r="B120" s="100">
        <v>44</v>
      </c>
      <c r="C120" s="99">
        <v>2</v>
      </c>
      <c r="D120" s="101" t="s">
        <v>104</v>
      </c>
      <c r="E120" s="99" t="s">
        <v>35</v>
      </c>
      <c r="F120" s="102" t="s">
        <v>67</v>
      </c>
      <c r="G120" s="99">
        <v>1955</v>
      </c>
      <c r="H120" s="103">
        <v>0.028036458330461755</v>
      </c>
      <c r="I120" s="104">
        <v>19</v>
      </c>
      <c r="J120" s="99" t="s">
        <v>280</v>
      </c>
      <c r="K120" s="105">
        <v>19</v>
      </c>
      <c r="L120" s="86"/>
    </row>
    <row r="121" spans="1:12" ht="15">
      <c r="A121" s="99">
        <v>64</v>
      </c>
      <c r="B121" s="100">
        <v>60</v>
      </c>
      <c r="C121" s="99">
        <v>3</v>
      </c>
      <c r="D121" s="101" t="s">
        <v>124</v>
      </c>
      <c r="E121" s="99" t="s">
        <v>35</v>
      </c>
      <c r="F121" s="102" t="s">
        <v>38</v>
      </c>
      <c r="G121" s="99">
        <v>1953</v>
      </c>
      <c r="H121" s="103">
        <v>0.02961053240142064</v>
      </c>
      <c r="I121" s="104">
        <v>18</v>
      </c>
      <c r="J121" s="99" t="s">
        <v>280</v>
      </c>
      <c r="K121" s="105">
        <v>18</v>
      </c>
      <c r="L121" s="86"/>
    </row>
    <row r="122" spans="1:12" ht="15">
      <c r="A122" s="99">
        <v>67</v>
      </c>
      <c r="B122" s="100">
        <v>63</v>
      </c>
      <c r="C122" s="99">
        <v>4</v>
      </c>
      <c r="D122" s="101" t="s">
        <v>127</v>
      </c>
      <c r="E122" s="99" t="s">
        <v>35</v>
      </c>
      <c r="F122" s="102" t="s">
        <v>43</v>
      </c>
      <c r="G122" s="99">
        <v>1955</v>
      </c>
      <c r="H122" s="103">
        <v>0.030061921293963678</v>
      </c>
      <c r="I122" s="104">
        <v>17</v>
      </c>
      <c r="J122" s="99" t="s">
        <v>280</v>
      </c>
      <c r="K122" s="105">
        <v>17</v>
      </c>
      <c r="L122" s="86"/>
    </row>
    <row r="123" spans="1:12" ht="15">
      <c r="A123" s="99">
        <v>69</v>
      </c>
      <c r="B123" s="100">
        <v>65</v>
      </c>
      <c r="C123" s="99">
        <v>5</v>
      </c>
      <c r="D123" s="101" t="s">
        <v>130</v>
      </c>
      <c r="E123" s="99" t="s">
        <v>35</v>
      </c>
      <c r="F123" s="102" t="s">
        <v>40</v>
      </c>
      <c r="G123" s="99">
        <v>1953</v>
      </c>
      <c r="H123" s="103">
        <v>0.030328124994412065</v>
      </c>
      <c r="I123" s="104">
        <v>16</v>
      </c>
      <c r="J123" s="99" t="s">
        <v>280</v>
      </c>
      <c r="K123" s="105">
        <v>16</v>
      </c>
      <c r="L123" s="86"/>
    </row>
    <row r="124" spans="1:12" ht="15">
      <c r="A124" s="99">
        <v>127</v>
      </c>
      <c r="B124" s="100">
        <v>109</v>
      </c>
      <c r="C124" s="99">
        <v>6</v>
      </c>
      <c r="D124" s="101" t="s">
        <v>193</v>
      </c>
      <c r="E124" s="99" t="s">
        <v>35</v>
      </c>
      <c r="F124" s="102" t="s">
        <v>102</v>
      </c>
      <c r="G124" s="99">
        <v>1953</v>
      </c>
      <c r="H124" s="103">
        <v>0.03840682870213641</v>
      </c>
      <c r="I124" s="104">
        <v>15</v>
      </c>
      <c r="J124" s="99" t="s">
        <v>280</v>
      </c>
      <c r="K124" s="105">
        <v>15</v>
      </c>
      <c r="L124" s="86"/>
    </row>
    <row r="125" spans="1:12" ht="15">
      <c r="A125" s="99">
        <v>131</v>
      </c>
      <c r="B125" s="100">
        <v>112</v>
      </c>
      <c r="C125" s="99">
        <v>7</v>
      </c>
      <c r="D125" s="101" t="s">
        <v>197</v>
      </c>
      <c r="E125" s="99" t="s">
        <v>35</v>
      </c>
      <c r="F125" s="102" t="s">
        <v>46</v>
      </c>
      <c r="G125" s="99">
        <v>1952</v>
      </c>
      <c r="H125" s="103">
        <v>0.03985358795762295</v>
      </c>
      <c r="I125" s="104">
        <v>14</v>
      </c>
      <c r="J125" s="99" t="s">
        <v>280</v>
      </c>
      <c r="K125" s="105">
        <v>14</v>
      </c>
      <c r="L125" s="86"/>
    </row>
    <row r="126" spans="1:12" ht="15">
      <c r="A126" s="99">
        <v>132</v>
      </c>
      <c r="B126" s="100">
        <v>113</v>
      </c>
      <c r="C126" s="99">
        <v>8</v>
      </c>
      <c r="D126" s="101" t="s">
        <v>198</v>
      </c>
      <c r="E126" s="99" t="s">
        <v>35</v>
      </c>
      <c r="F126" s="102" t="s">
        <v>102</v>
      </c>
      <c r="G126" s="99">
        <v>1955</v>
      </c>
      <c r="H126" s="103">
        <v>0.04020081018097699</v>
      </c>
      <c r="I126" s="104">
        <v>13</v>
      </c>
      <c r="J126" s="99" t="s">
        <v>280</v>
      </c>
      <c r="K126" s="105">
        <v>13</v>
      </c>
      <c r="L126" s="86"/>
    </row>
    <row r="127" spans="1:12" ht="15">
      <c r="A127" s="99">
        <v>136</v>
      </c>
      <c r="B127" s="100">
        <v>115</v>
      </c>
      <c r="C127" s="99">
        <v>9</v>
      </c>
      <c r="D127" s="101" t="s">
        <v>202</v>
      </c>
      <c r="E127" s="99" t="s">
        <v>35</v>
      </c>
      <c r="F127" s="102" t="s">
        <v>102</v>
      </c>
      <c r="G127" s="99">
        <v>1955</v>
      </c>
      <c r="H127" s="103">
        <v>0.04094155092025176</v>
      </c>
      <c r="I127" s="104">
        <v>12</v>
      </c>
      <c r="J127" s="99" t="s">
        <v>280</v>
      </c>
      <c r="K127" s="105">
        <v>12</v>
      </c>
      <c r="L127" s="86"/>
    </row>
    <row r="128" spans="1:12" ht="15">
      <c r="A128" s="99">
        <v>156</v>
      </c>
      <c r="B128" s="100">
        <v>126</v>
      </c>
      <c r="C128" s="99">
        <v>10</v>
      </c>
      <c r="D128" s="101" t="s">
        <v>222</v>
      </c>
      <c r="E128" s="99" t="s">
        <v>35</v>
      </c>
      <c r="F128" s="102" t="s">
        <v>38</v>
      </c>
      <c r="G128" s="99">
        <v>1953</v>
      </c>
      <c r="H128" s="103">
        <v>0.05247685185185185</v>
      </c>
      <c r="I128" s="104">
        <v>11</v>
      </c>
      <c r="J128" s="99" t="s">
        <v>280</v>
      </c>
      <c r="K128" s="105">
        <v>11</v>
      </c>
      <c r="L128" s="86"/>
    </row>
    <row r="129" spans="1:12" ht="15">
      <c r="A129" s="99"/>
      <c r="B129" s="100"/>
      <c r="C129" s="99"/>
      <c r="D129" s="109" t="s">
        <v>291</v>
      </c>
      <c r="E129" s="99"/>
      <c r="F129" s="102"/>
      <c r="G129" s="99"/>
      <c r="H129" s="103"/>
      <c r="I129" s="104"/>
      <c r="J129" s="99"/>
      <c r="K129" s="105"/>
      <c r="L129" s="86"/>
    </row>
    <row r="130" spans="1:12" ht="15">
      <c r="A130" s="99">
        <v>76</v>
      </c>
      <c r="B130" s="100">
        <v>71</v>
      </c>
      <c r="C130" s="99">
        <v>1</v>
      </c>
      <c r="D130" s="101" t="s">
        <v>137</v>
      </c>
      <c r="E130" s="99" t="s">
        <v>35</v>
      </c>
      <c r="F130" s="102" t="s">
        <v>48</v>
      </c>
      <c r="G130" s="99">
        <v>1949</v>
      </c>
      <c r="H130" s="103">
        <v>0.03069849536404945</v>
      </c>
      <c r="I130" s="104">
        <v>20</v>
      </c>
      <c r="J130" s="99" t="s">
        <v>280</v>
      </c>
      <c r="K130" s="105">
        <v>20</v>
      </c>
      <c r="L130" s="86"/>
    </row>
    <row r="131" spans="1:12" ht="15">
      <c r="A131" s="99">
        <v>98</v>
      </c>
      <c r="B131" s="100">
        <v>90</v>
      </c>
      <c r="C131" s="99">
        <v>2</v>
      </c>
      <c r="D131" s="101" t="s">
        <v>162</v>
      </c>
      <c r="E131" s="99" t="s">
        <v>35</v>
      </c>
      <c r="F131" s="102" t="s">
        <v>88</v>
      </c>
      <c r="G131" s="99">
        <v>1947</v>
      </c>
      <c r="H131" s="103">
        <v>0.033302662035566755</v>
      </c>
      <c r="I131" s="104">
        <v>19</v>
      </c>
      <c r="J131" s="99" t="s">
        <v>280</v>
      </c>
      <c r="K131" s="105">
        <v>19</v>
      </c>
      <c r="L131" s="86"/>
    </row>
    <row r="132" spans="1:12" ht="15">
      <c r="A132" s="99">
        <v>119</v>
      </c>
      <c r="B132" s="100">
        <v>103</v>
      </c>
      <c r="C132" s="99">
        <v>3</v>
      </c>
      <c r="D132" s="101" t="s">
        <v>184</v>
      </c>
      <c r="E132" s="99" t="s">
        <v>35</v>
      </c>
      <c r="F132" s="102" t="s">
        <v>48</v>
      </c>
      <c r="G132" s="99">
        <v>1948</v>
      </c>
      <c r="H132" s="103">
        <v>0.03699479166243691</v>
      </c>
      <c r="I132" s="104">
        <v>18</v>
      </c>
      <c r="J132" s="99" t="s">
        <v>280</v>
      </c>
      <c r="K132" s="105">
        <v>18</v>
      </c>
      <c r="L132" s="86"/>
    </row>
    <row r="133" spans="1:12" ht="15">
      <c r="A133" s="99">
        <v>128</v>
      </c>
      <c r="B133" s="100">
        <v>110</v>
      </c>
      <c r="C133" s="99">
        <v>4</v>
      </c>
      <c r="D133" s="101" t="s">
        <v>194</v>
      </c>
      <c r="E133" s="99" t="s">
        <v>35</v>
      </c>
      <c r="F133" s="102" t="s">
        <v>46</v>
      </c>
      <c r="G133" s="99">
        <v>1948</v>
      </c>
      <c r="H133" s="103">
        <v>0.03904340277222218</v>
      </c>
      <c r="I133" s="104">
        <v>17</v>
      </c>
      <c r="J133" s="99" t="s">
        <v>280</v>
      </c>
      <c r="K133" s="105">
        <v>17</v>
      </c>
      <c r="L133" s="86"/>
    </row>
    <row r="134" spans="1:12" ht="15">
      <c r="A134" s="99">
        <v>138</v>
      </c>
      <c r="B134" s="100">
        <v>117</v>
      </c>
      <c r="C134" s="99">
        <v>5</v>
      </c>
      <c r="D134" s="101" t="s">
        <v>204</v>
      </c>
      <c r="E134" s="99" t="s">
        <v>35</v>
      </c>
      <c r="F134" s="102" t="s">
        <v>46</v>
      </c>
      <c r="G134" s="99">
        <v>1950</v>
      </c>
      <c r="H134" s="103">
        <v>0.04119618055119645</v>
      </c>
      <c r="I134" s="104">
        <v>16</v>
      </c>
      <c r="J134" s="99" t="s">
        <v>280</v>
      </c>
      <c r="K134" s="105">
        <v>16</v>
      </c>
      <c r="L134" s="86"/>
    </row>
    <row r="135" spans="1:12" ht="15">
      <c r="A135" s="99">
        <v>157</v>
      </c>
      <c r="B135" s="100">
        <v>127</v>
      </c>
      <c r="C135" s="99">
        <v>6</v>
      </c>
      <c r="D135" s="101" t="s">
        <v>223</v>
      </c>
      <c r="E135" s="99" t="s">
        <v>35</v>
      </c>
      <c r="F135" s="102" t="s">
        <v>48</v>
      </c>
      <c r="G135" s="99">
        <v>1948</v>
      </c>
      <c r="H135" s="103">
        <v>0.05579108795791399</v>
      </c>
      <c r="I135" s="104">
        <v>15</v>
      </c>
      <c r="J135" s="99" t="s">
        <v>280</v>
      </c>
      <c r="K135" s="105">
        <v>15</v>
      </c>
      <c r="L135" s="86"/>
    </row>
    <row r="136" spans="1:12" ht="15">
      <c r="A136" s="99"/>
      <c r="B136" s="100"/>
      <c r="C136" s="99"/>
      <c r="D136" s="106" t="s">
        <v>292</v>
      </c>
      <c r="E136" s="99"/>
      <c r="F136" s="102"/>
      <c r="G136" s="99"/>
      <c r="H136" s="103"/>
      <c r="I136" s="104"/>
      <c r="J136" s="99"/>
      <c r="K136" s="105"/>
      <c r="L136" s="86"/>
    </row>
    <row r="137" spans="1:12" ht="15">
      <c r="A137" s="99">
        <v>82</v>
      </c>
      <c r="B137" s="100">
        <v>77</v>
      </c>
      <c r="C137" s="99">
        <v>1</v>
      </c>
      <c r="D137" s="101" t="s">
        <v>143</v>
      </c>
      <c r="E137" s="99" t="s">
        <v>35</v>
      </c>
      <c r="F137" s="102" t="s">
        <v>144</v>
      </c>
      <c r="G137" s="99">
        <v>1942</v>
      </c>
      <c r="H137" s="103">
        <v>0.03145081018010387</v>
      </c>
      <c r="I137" s="104">
        <v>20</v>
      </c>
      <c r="J137" s="99">
        <v>0</v>
      </c>
      <c r="K137" s="105" t="s">
        <v>282</v>
      </c>
      <c r="L137" s="86"/>
    </row>
    <row r="138" spans="1:12" ht="15">
      <c r="A138" s="99">
        <v>85</v>
      </c>
      <c r="B138" s="100">
        <v>80</v>
      </c>
      <c r="C138" s="99">
        <v>2</v>
      </c>
      <c r="D138" s="101" t="s">
        <v>148</v>
      </c>
      <c r="E138" s="99" t="s">
        <v>35</v>
      </c>
      <c r="F138" s="102" t="s">
        <v>38</v>
      </c>
      <c r="G138" s="99">
        <v>1944</v>
      </c>
      <c r="H138" s="103">
        <v>0.03165914351848187</v>
      </c>
      <c r="I138" s="104">
        <v>19</v>
      </c>
      <c r="J138" s="99" t="s">
        <v>280</v>
      </c>
      <c r="K138" s="105">
        <v>20</v>
      </c>
      <c r="L138" s="86"/>
    </row>
    <row r="139" spans="1:12" ht="15">
      <c r="A139" s="99">
        <v>100</v>
      </c>
      <c r="B139" s="100">
        <v>91</v>
      </c>
      <c r="C139" s="99">
        <v>3</v>
      </c>
      <c r="D139" s="101" t="s">
        <v>164</v>
      </c>
      <c r="E139" s="99" t="s">
        <v>35</v>
      </c>
      <c r="F139" s="102" t="s">
        <v>88</v>
      </c>
      <c r="G139" s="99">
        <v>1946</v>
      </c>
      <c r="H139" s="103">
        <v>0.0334299768510391</v>
      </c>
      <c r="I139" s="104">
        <v>18</v>
      </c>
      <c r="J139" s="99" t="s">
        <v>280</v>
      </c>
      <c r="K139" s="105">
        <v>19</v>
      </c>
      <c r="L139" s="86"/>
    </row>
    <row r="140" spans="1:12" ht="15">
      <c r="A140" s="99">
        <v>123</v>
      </c>
      <c r="B140" s="100">
        <v>106</v>
      </c>
      <c r="C140" s="99">
        <v>4</v>
      </c>
      <c r="D140" s="101" t="s">
        <v>188</v>
      </c>
      <c r="E140" s="99" t="s">
        <v>35</v>
      </c>
      <c r="F140" s="102" t="s">
        <v>189</v>
      </c>
      <c r="G140" s="99">
        <v>1943</v>
      </c>
      <c r="H140" s="103">
        <v>0.0371799768472556</v>
      </c>
      <c r="I140" s="104">
        <v>17</v>
      </c>
      <c r="J140" s="99">
        <v>0</v>
      </c>
      <c r="K140" s="105" t="s">
        <v>282</v>
      </c>
      <c r="L140" s="86"/>
    </row>
    <row r="141" spans="1:12" ht="15">
      <c r="A141" s="99">
        <v>137</v>
      </c>
      <c r="B141" s="100">
        <v>116</v>
      </c>
      <c r="C141" s="99">
        <v>5</v>
      </c>
      <c r="D141" s="101" t="s">
        <v>203</v>
      </c>
      <c r="E141" s="99" t="s">
        <v>35</v>
      </c>
      <c r="F141" s="102" t="s">
        <v>147</v>
      </c>
      <c r="G141" s="99">
        <v>1946</v>
      </c>
      <c r="H141" s="103">
        <v>0.0411383101818501</v>
      </c>
      <c r="I141" s="104">
        <v>16</v>
      </c>
      <c r="J141" s="99" t="s">
        <v>280</v>
      </c>
      <c r="K141" s="105">
        <v>18</v>
      </c>
      <c r="L141" s="86"/>
    </row>
    <row r="142" spans="1:12" ht="15">
      <c r="A142" s="99">
        <v>151</v>
      </c>
      <c r="B142" s="100">
        <v>124</v>
      </c>
      <c r="C142" s="99">
        <v>6</v>
      </c>
      <c r="D142" s="101" t="s">
        <v>217</v>
      </c>
      <c r="E142" s="99" t="s">
        <v>35</v>
      </c>
      <c r="F142" s="102" t="s">
        <v>48</v>
      </c>
      <c r="G142" s="99">
        <v>1938</v>
      </c>
      <c r="H142" s="103">
        <v>0.04759664351149695</v>
      </c>
      <c r="I142" s="104">
        <v>15</v>
      </c>
      <c r="J142" s="99" t="s">
        <v>280</v>
      </c>
      <c r="K142" s="105">
        <v>17</v>
      </c>
      <c r="L142" s="86"/>
    </row>
    <row r="143" spans="1:12" ht="15">
      <c r="A143" s="96"/>
      <c r="B143" s="89"/>
      <c r="C143" s="96"/>
      <c r="D143" s="89" t="s">
        <v>293</v>
      </c>
      <c r="E143" s="90"/>
      <c r="F143" s="91"/>
      <c r="G143" s="90"/>
      <c r="H143" s="91"/>
      <c r="I143" s="97"/>
      <c r="J143" s="90"/>
      <c r="K143" s="98"/>
      <c r="L143" s="86"/>
    </row>
    <row r="144" spans="1:12" ht="15">
      <c r="A144" s="96"/>
      <c r="B144" s="89"/>
      <c r="C144" s="96"/>
      <c r="D144" s="89" t="s">
        <v>281</v>
      </c>
      <c r="E144" s="90"/>
      <c r="F144" s="91"/>
      <c r="G144" s="90"/>
      <c r="H144" s="91"/>
      <c r="I144" s="97"/>
      <c r="J144" s="90"/>
      <c r="K144" s="98"/>
      <c r="L144" s="86"/>
    </row>
    <row r="145" spans="1:12" ht="15">
      <c r="A145" s="99">
        <v>120</v>
      </c>
      <c r="B145" s="110">
        <v>17</v>
      </c>
      <c r="C145" s="111">
        <v>1</v>
      </c>
      <c r="D145" s="112" t="s">
        <v>185</v>
      </c>
      <c r="E145" s="111" t="s">
        <v>90</v>
      </c>
      <c r="F145" s="113" t="s">
        <v>43</v>
      </c>
      <c r="G145" s="111">
        <v>1988</v>
      </c>
      <c r="H145" s="114">
        <v>0.03701793980872026</v>
      </c>
      <c r="I145" s="115">
        <v>20</v>
      </c>
      <c r="J145" s="111" t="s">
        <v>280</v>
      </c>
      <c r="K145" s="115">
        <v>20</v>
      </c>
      <c r="L145" s="86"/>
    </row>
    <row r="146" spans="1:12" ht="15">
      <c r="A146" s="99"/>
      <c r="B146" s="110"/>
      <c r="C146" s="111"/>
      <c r="D146" s="106" t="s">
        <v>283</v>
      </c>
      <c r="E146" s="111"/>
      <c r="F146" s="113"/>
      <c r="G146" s="111"/>
      <c r="H146" s="114"/>
      <c r="I146" s="115"/>
      <c r="J146" s="111"/>
      <c r="K146" s="115"/>
      <c r="L146" s="86"/>
    </row>
    <row r="147" spans="1:11" ht="15">
      <c r="A147" s="99">
        <v>135</v>
      </c>
      <c r="B147" s="110">
        <v>21</v>
      </c>
      <c r="C147" s="111">
        <v>1</v>
      </c>
      <c r="D147" s="112" t="s">
        <v>201</v>
      </c>
      <c r="E147" s="111" t="s">
        <v>90</v>
      </c>
      <c r="F147" s="113" t="s">
        <v>53</v>
      </c>
      <c r="G147" s="111">
        <v>1985</v>
      </c>
      <c r="H147" s="114">
        <v>0.04065219907352002</v>
      </c>
      <c r="I147" s="115">
        <v>20</v>
      </c>
      <c r="J147" s="111" t="s">
        <v>280</v>
      </c>
      <c r="K147" s="115">
        <v>20</v>
      </c>
    </row>
    <row r="148" spans="1:11" ht="15">
      <c r="A148" s="99">
        <v>158</v>
      </c>
      <c r="B148" s="110">
        <v>31</v>
      </c>
      <c r="C148" s="99" t="s">
        <v>294</v>
      </c>
      <c r="D148" s="112" t="s">
        <v>224</v>
      </c>
      <c r="E148" s="111" t="s">
        <v>90</v>
      </c>
      <c r="F148" s="113" t="s">
        <v>53</v>
      </c>
      <c r="G148" s="111">
        <v>1984</v>
      </c>
      <c r="H148" s="114" t="s">
        <v>225</v>
      </c>
      <c r="I148" s="115">
        <v>2</v>
      </c>
      <c r="J148" s="99" t="s">
        <v>280</v>
      </c>
      <c r="K148" s="115">
        <v>0</v>
      </c>
    </row>
    <row r="149" spans="1:11" ht="15">
      <c r="A149" s="99"/>
      <c r="B149" s="110"/>
      <c r="C149" s="111"/>
      <c r="D149" s="109" t="s">
        <v>284</v>
      </c>
      <c r="E149" s="111"/>
      <c r="F149" s="113"/>
      <c r="G149" s="111"/>
      <c r="H149" s="114"/>
      <c r="I149" s="115"/>
      <c r="J149" s="111"/>
      <c r="K149" s="115"/>
    </row>
    <row r="150" spans="1:11" ht="15">
      <c r="A150" s="107">
        <v>35</v>
      </c>
      <c r="B150" s="108">
        <v>1</v>
      </c>
      <c r="C150" s="107">
        <v>1</v>
      </c>
      <c r="D150" s="112" t="s">
        <v>89</v>
      </c>
      <c r="E150" s="111" t="s">
        <v>90</v>
      </c>
      <c r="F150" s="113" t="s">
        <v>91</v>
      </c>
      <c r="G150" s="111">
        <v>1979</v>
      </c>
      <c r="H150" s="114">
        <v>0.027179976845218334</v>
      </c>
      <c r="I150" s="115">
        <v>20</v>
      </c>
      <c r="J150" s="111" t="s">
        <v>280</v>
      </c>
      <c r="K150" s="115">
        <v>20</v>
      </c>
    </row>
    <row r="151" spans="1:11" ht="15">
      <c r="A151" s="99">
        <v>86</v>
      </c>
      <c r="B151" s="110">
        <v>6</v>
      </c>
      <c r="C151" s="111">
        <v>2</v>
      </c>
      <c r="D151" s="112" t="s">
        <v>149</v>
      </c>
      <c r="E151" s="111" t="s">
        <v>90</v>
      </c>
      <c r="F151" s="113" t="s">
        <v>84</v>
      </c>
      <c r="G151" s="111">
        <v>1977</v>
      </c>
      <c r="H151" s="114">
        <v>0.03169386573426891</v>
      </c>
      <c r="I151" s="115">
        <v>19</v>
      </c>
      <c r="J151" s="111" t="s">
        <v>280</v>
      </c>
      <c r="K151" s="115">
        <v>19</v>
      </c>
    </row>
    <row r="152" spans="1:11" ht="15">
      <c r="A152" s="99">
        <v>114</v>
      </c>
      <c r="B152" s="110">
        <v>15</v>
      </c>
      <c r="C152" s="111">
        <v>3</v>
      </c>
      <c r="D152" s="112" t="s">
        <v>179</v>
      </c>
      <c r="E152" s="111" t="s">
        <v>90</v>
      </c>
      <c r="F152" s="113" t="s">
        <v>102</v>
      </c>
      <c r="G152" s="111">
        <v>1980</v>
      </c>
      <c r="H152" s="114">
        <v>0.03628877314622514</v>
      </c>
      <c r="I152" s="115">
        <v>18</v>
      </c>
      <c r="J152" s="111" t="s">
        <v>280</v>
      </c>
      <c r="K152" s="115">
        <v>18</v>
      </c>
    </row>
    <row r="153" spans="1:11" ht="15">
      <c r="A153" s="99">
        <v>139</v>
      </c>
      <c r="B153" s="110">
        <v>22</v>
      </c>
      <c r="C153" s="111">
        <v>4</v>
      </c>
      <c r="D153" s="112" t="s">
        <v>205</v>
      </c>
      <c r="E153" s="111" t="s">
        <v>90</v>
      </c>
      <c r="F153" s="113" t="s">
        <v>88</v>
      </c>
      <c r="G153" s="111">
        <v>1980</v>
      </c>
      <c r="H153" s="114">
        <v>0.041358217589731794</v>
      </c>
      <c r="I153" s="115">
        <v>17</v>
      </c>
      <c r="J153" s="111" t="s">
        <v>280</v>
      </c>
      <c r="K153" s="115">
        <v>17</v>
      </c>
    </row>
    <row r="154" spans="1:11" ht="15">
      <c r="A154" s="99">
        <v>141</v>
      </c>
      <c r="B154" s="110">
        <v>23</v>
      </c>
      <c r="C154" s="111">
        <v>5</v>
      </c>
      <c r="D154" s="112" t="s">
        <v>207</v>
      </c>
      <c r="E154" s="111" t="s">
        <v>90</v>
      </c>
      <c r="F154" s="113" t="s">
        <v>48</v>
      </c>
      <c r="G154" s="111">
        <v>1977</v>
      </c>
      <c r="H154" s="114">
        <v>0.04226099536754191</v>
      </c>
      <c r="I154" s="115">
        <v>16</v>
      </c>
      <c r="J154" s="111" t="s">
        <v>280</v>
      </c>
      <c r="K154" s="115">
        <v>16</v>
      </c>
    </row>
    <row r="155" spans="1:11" ht="15">
      <c r="A155" s="99"/>
      <c r="B155" s="110"/>
      <c r="C155" s="111"/>
      <c r="D155" s="106" t="s">
        <v>285</v>
      </c>
      <c r="E155" s="111"/>
      <c r="F155" s="113"/>
      <c r="G155" s="111"/>
      <c r="H155" s="114"/>
      <c r="I155" s="115"/>
      <c r="J155" s="111"/>
      <c r="K155" s="115"/>
    </row>
    <row r="156" spans="1:11" ht="15">
      <c r="A156" s="99">
        <v>99</v>
      </c>
      <c r="B156" s="110">
        <v>9</v>
      </c>
      <c r="C156" s="111">
        <v>1</v>
      </c>
      <c r="D156" s="112" t="s">
        <v>163</v>
      </c>
      <c r="E156" s="111" t="s">
        <v>90</v>
      </c>
      <c r="F156" s="113" t="s">
        <v>48</v>
      </c>
      <c r="G156" s="111">
        <v>1972</v>
      </c>
      <c r="H156" s="114">
        <v>0.033406828697479796</v>
      </c>
      <c r="I156" s="115">
        <v>20</v>
      </c>
      <c r="J156" s="111" t="s">
        <v>280</v>
      </c>
      <c r="K156" s="115">
        <v>20</v>
      </c>
    </row>
    <row r="157" spans="1:11" ht="15">
      <c r="A157" s="99">
        <v>150</v>
      </c>
      <c r="B157" s="110">
        <v>27</v>
      </c>
      <c r="C157" s="111">
        <v>2</v>
      </c>
      <c r="D157" s="112" t="s">
        <v>216</v>
      </c>
      <c r="E157" s="111" t="s">
        <v>90</v>
      </c>
      <c r="F157" s="113" t="s">
        <v>38</v>
      </c>
      <c r="G157" s="111">
        <v>1972</v>
      </c>
      <c r="H157" s="114">
        <v>0.0475387731421506</v>
      </c>
      <c r="I157" s="115">
        <v>19</v>
      </c>
      <c r="J157" s="111" t="s">
        <v>280</v>
      </c>
      <c r="K157" s="115">
        <v>19</v>
      </c>
    </row>
    <row r="158" spans="1:11" ht="15">
      <c r="A158" s="99">
        <v>153</v>
      </c>
      <c r="B158" s="110">
        <v>28</v>
      </c>
      <c r="C158" s="111">
        <v>3</v>
      </c>
      <c r="D158" s="112" t="s">
        <v>219</v>
      </c>
      <c r="E158" s="111" t="s">
        <v>90</v>
      </c>
      <c r="F158" s="113" t="s">
        <v>48</v>
      </c>
      <c r="G158" s="111">
        <v>1974</v>
      </c>
      <c r="H158" s="114">
        <v>0.04926331018214114</v>
      </c>
      <c r="I158" s="115">
        <v>18</v>
      </c>
      <c r="J158" s="111" t="s">
        <v>280</v>
      </c>
      <c r="K158" s="115">
        <v>18</v>
      </c>
    </row>
    <row r="159" spans="1:11" ht="15">
      <c r="A159" s="99"/>
      <c r="B159" s="110"/>
      <c r="C159" s="111"/>
      <c r="D159" s="106" t="s">
        <v>287</v>
      </c>
      <c r="E159" s="111"/>
      <c r="F159" s="113"/>
      <c r="G159" s="111"/>
      <c r="H159" s="114"/>
      <c r="I159" s="115"/>
      <c r="J159" s="111"/>
      <c r="K159" s="115"/>
    </row>
    <row r="160" spans="1:11" ht="15">
      <c r="A160" s="99">
        <v>57</v>
      </c>
      <c r="B160" s="110">
        <v>3</v>
      </c>
      <c r="C160" s="111">
        <v>1</v>
      </c>
      <c r="D160" s="112" t="s">
        <v>116</v>
      </c>
      <c r="E160" s="111" t="s">
        <v>90</v>
      </c>
      <c r="F160" s="113" t="s">
        <v>102</v>
      </c>
      <c r="G160" s="111">
        <v>1968</v>
      </c>
      <c r="H160" s="114">
        <v>0.029089699070027564</v>
      </c>
      <c r="I160" s="115">
        <v>20</v>
      </c>
      <c r="J160" s="111" t="s">
        <v>280</v>
      </c>
      <c r="K160" s="115">
        <v>20</v>
      </c>
    </row>
    <row r="161" spans="1:11" ht="15">
      <c r="A161" s="99">
        <v>102</v>
      </c>
      <c r="B161" s="110">
        <v>10</v>
      </c>
      <c r="C161" s="111">
        <v>2</v>
      </c>
      <c r="D161" s="112" t="s">
        <v>166</v>
      </c>
      <c r="E161" s="111" t="s">
        <v>90</v>
      </c>
      <c r="F161" s="113" t="s">
        <v>48</v>
      </c>
      <c r="G161" s="111">
        <v>1971</v>
      </c>
      <c r="H161" s="114">
        <v>0.03424016203643987</v>
      </c>
      <c r="I161" s="115">
        <v>19</v>
      </c>
      <c r="J161" s="111" t="s">
        <v>280</v>
      </c>
      <c r="K161" s="115">
        <v>19</v>
      </c>
    </row>
    <row r="162" spans="1:11" ht="15">
      <c r="A162" s="99">
        <v>103</v>
      </c>
      <c r="B162" s="110">
        <v>11</v>
      </c>
      <c r="C162" s="111">
        <v>3</v>
      </c>
      <c r="D162" s="112" t="s">
        <v>167</v>
      </c>
      <c r="E162" s="111" t="s">
        <v>90</v>
      </c>
      <c r="F162" s="113" t="s">
        <v>43</v>
      </c>
      <c r="G162" s="111">
        <v>1967</v>
      </c>
      <c r="H162" s="114">
        <v>0.034332754628849216</v>
      </c>
      <c r="I162" s="115">
        <v>18</v>
      </c>
      <c r="J162" s="111" t="s">
        <v>280</v>
      </c>
      <c r="K162" s="115">
        <v>18</v>
      </c>
    </row>
    <row r="163" spans="1:11" ht="15">
      <c r="A163" s="99">
        <v>105</v>
      </c>
      <c r="B163" s="110">
        <v>12</v>
      </c>
      <c r="C163" s="111">
        <v>4</v>
      </c>
      <c r="D163" s="112" t="s">
        <v>169</v>
      </c>
      <c r="E163" s="111" t="s">
        <v>90</v>
      </c>
      <c r="F163" s="113" t="s">
        <v>43</v>
      </c>
      <c r="G163" s="111">
        <v>1970</v>
      </c>
      <c r="H163" s="114">
        <v>0.03479571759089595</v>
      </c>
      <c r="I163" s="115">
        <v>17</v>
      </c>
      <c r="J163" s="111" t="s">
        <v>280</v>
      </c>
      <c r="K163" s="115">
        <v>17</v>
      </c>
    </row>
    <row r="164" spans="1:11" ht="15">
      <c r="A164" s="99">
        <v>130</v>
      </c>
      <c r="B164" s="110">
        <v>19</v>
      </c>
      <c r="C164" s="111">
        <v>5</v>
      </c>
      <c r="D164" s="112" t="s">
        <v>196</v>
      </c>
      <c r="E164" s="111" t="s">
        <v>90</v>
      </c>
      <c r="F164" s="113" t="s">
        <v>48</v>
      </c>
      <c r="G164" s="111">
        <v>1970</v>
      </c>
      <c r="H164" s="114">
        <v>0.039807291665056255</v>
      </c>
      <c r="I164" s="115">
        <v>16</v>
      </c>
      <c r="J164" s="111" t="s">
        <v>280</v>
      </c>
      <c r="K164" s="115">
        <v>16</v>
      </c>
    </row>
    <row r="165" spans="1:11" ht="15">
      <c r="A165" s="99">
        <v>147</v>
      </c>
      <c r="B165" s="110">
        <v>26</v>
      </c>
      <c r="C165" s="111">
        <v>6</v>
      </c>
      <c r="D165" s="112" t="s">
        <v>213</v>
      </c>
      <c r="E165" s="111" t="s">
        <v>90</v>
      </c>
      <c r="F165" s="113" t="s">
        <v>43</v>
      </c>
      <c r="G165" s="111">
        <v>1968</v>
      </c>
      <c r="H165" s="114">
        <v>0.04559432870155433</v>
      </c>
      <c r="I165" s="115">
        <v>15</v>
      </c>
      <c r="J165" s="111" t="s">
        <v>280</v>
      </c>
      <c r="K165" s="115">
        <v>15</v>
      </c>
    </row>
    <row r="166" spans="1:11" ht="15">
      <c r="A166" s="99"/>
      <c r="B166" s="110"/>
      <c r="C166" s="111"/>
      <c r="D166" s="106" t="s">
        <v>288</v>
      </c>
      <c r="E166" s="111"/>
      <c r="F166" s="113"/>
      <c r="G166" s="111"/>
      <c r="H166" s="114"/>
      <c r="I166" s="115"/>
      <c r="J166" s="111"/>
      <c r="K166" s="115"/>
    </row>
    <row r="167" spans="1:11" ht="15">
      <c r="A167" s="99">
        <v>60</v>
      </c>
      <c r="B167" s="110">
        <v>4</v>
      </c>
      <c r="C167" s="111">
        <v>1</v>
      </c>
      <c r="D167" s="112" t="s">
        <v>119</v>
      </c>
      <c r="E167" s="111" t="s">
        <v>90</v>
      </c>
      <c r="F167" s="113" t="s">
        <v>91</v>
      </c>
      <c r="G167" s="111">
        <v>1964</v>
      </c>
      <c r="H167" s="114">
        <v>0.029309606477909256</v>
      </c>
      <c r="I167" s="115">
        <v>20</v>
      </c>
      <c r="J167" s="111" t="s">
        <v>280</v>
      </c>
      <c r="K167" s="115">
        <v>20</v>
      </c>
    </row>
    <row r="168" spans="1:11" ht="15">
      <c r="A168" s="99">
        <v>87</v>
      </c>
      <c r="B168" s="110">
        <v>7</v>
      </c>
      <c r="C168" s="111">
        <v>2</v>
      </c>
      <c r="D168" s="112" t="s">
        <v>150</v>
      </c>
      <c r="E168" s="111" t="s">
        <v>90</v>
      </c>
      <c r="F168" s="113" t="s">
        <v>48</v>
      </c>
      <c r="G168" s="111">
        <v>1966</v>
      </c>
      <c r="H168" s="114">
        <v>0.03174016203411156</v>
      </c>
      <c r="I168" s="115">
        <v>19</v>
      </c>
      <c r="J168" s="111" t="s">
        <v>280</v>
      </c>
      <c r="K168" s="115">
        <v>19</v>
      </c>
    </row>
    <row r="169" spans="1:11" ht="15">
      <c r="A169" s="99">
        <v>95</v>
      </c>
      <c r="B169" s="110">
        <v>8</v>
      </c>
      <c r="C169" s="111">
        <v>3</v>
      </c>
      <c r="D169" s="112" t="s">
        <v>158</v>
      </c>
      <c r="E169" s="111" t="s">
        <v>90</v>
      </c>
      <c r="F169" s="113" t="s">
        <v>159</v>
      </c>
      <c r="G169" s="111">
        <v>1962</v>
      </c>
      <c r="H169" s="114">
        <v>0.032527199073228985</v>
      </c>
      <c r="I169" s="115">
        <v>18</v>
      </c>
      <c r="J169" s="111" t="s">
        <v>280</v>
      </c>
      <c r="K169" s="115">
        <v>18</v>
      </c>
    </row>
    <row r="170" spans="1:11" ht="15">
      <c r="A170" s="99">
        <v>117</v>
      </c>
      <c r="B170" s="110">
        <v>16</v>
      </c>
      <c r="C170" s="111">
        <v>4</v>
      </c>
      <c r="D170" s="112" t="s">
        <v>182</v>
      </c>
      <c r="E170" s="111" t="s">
        <v>90</v>
      </c>
      <c r="F170" s="113" t="s">
        <v>122</v>
      </c>
      <c r="G170" s="111">
        <v>1966</v>
      </c>
      <c r="H170" s="114">
        <v>0.03674016203149222</v>
      </c>
      <c r="I170" s="115">
        <v>17</v>
      </c>
      <c r="J170" s="111" t="s">
        <v>280</v>
      </c>
      <c r="K170" s="115">
        <v>17</v>
      </c>
    </row>
    <row r="171" spans="1:11" ht="15">
      <c r="A171" s="99">
        <v>133</v>
      </c>
      <c r="B171" s="110">
        <v>20</v>
      </c>
      <c r="C171" s="111">
        <v>5</v>
      </c>
      <c r="D171" s="112" t="s">
        <v>199</v>
      </c>
      <c r="E171" s="111" t="s">
        <v>90</v>
      </c>
      <c r="F171" s="113" t="s">
        <v>48</v>
      </c>
      <c r="G171" s="111">
        <v>1965</v>
      </c>
      <c r="H171" s="114">
        <v>0.04057118055061437</v>
      </c>
      <c r="I171" s="115">
        <v>16</v>
      </c>
      <c r="J171" s="111" t="s">
        <v>280</v>
      </c>
      <c r="K171" s="115">
        <v>16</v>
      </c>
    </row>
    <row r="172" spans="1:11" ht="15">
      <c r="A172" s="99">
        <v>144</v>
      </c>
      <c r="B172" s="110">
        <v>25</v>
      </c>
      <c r="C172" s="111">
        <v>6</v>
      </c>
      <c r="D172" s="112" t="s">
        <v>210</v>
      </c>
      <c r="E172" s="111" t="s">
        <v>90</v>
      </c>
      <c r="F172" s="113" t="s">
        <v>48</v>
      </c>
      <c r="G172" s="111">
        <v>1965</v>
      </c>
      <c r="H172" s="114">
        <v>0.0450619212933816</v>
      </c>
      <c r="I172" s="115">
        <v>15</v>
      </c>
      <c r="J172" s="111" t="s">
        <v>280</v>
      </c>
      <c r="K172" s="115">
        <v>15</v>
      </c>
    </row>
    <row r="173" spans="1:11" ht="15">
      <c r="A173" s="99">
        <v>154</v>
      </c>
      <c r="B173" s="110">
        <v>29</v>
      </c>
      <c r="C173" s="111">
        <v>7</v>
      </c>
      <c r="D173" s="112" t="s">
        <v>220</v>
      </c>
      <c r="E173" s="111" t="s">
        <v>90</v>
      </c>
      <c r="F173" s="113" t="s">
        <v>43</v>
      </c>
      <c r="G173" s="111">
        <v>1966</v>
      </c>
      <c r="H173" s="114">
        <v>0.0503628472215496</v>
      </c>
      <c r="I173" s="115">
        <v>14</v>
      </c>
      <c r="J173" s="111" t="s">
        <v>280</v>
      </c>
      <c r="K173" s="115">
        <v>14</v>
      </c>
    </row>
    <row r="174" spans="1:11" ht="15">
      <c r="A174" s="99"/>
      <c r="B174" s="110"/>
      <c r="C174" s="111"/>
      <c r="D174" s="106" t="s">
        <v>289</v>
      </c>
      <c r="E174" s="111"/>
      <c r="F174" s="113"/>
      <c r="G174" s="111"/>
      <c r="H174" s="114"/>
      <c r="I174" s="115"/>
      <c r="J174" s="111"/>
      <c r="K174" s="115"/>
    </row>
    <row r="175" spans="1:11" ht="15">
      <c r="A175" s="99">
        <v>56</v>
      </c>
      <c r="B175" s="110">
        <v>2</v>
      </c>
      <c r="C175" s="111">
        <v>1</v>
      </c>
      <c r="D175" s="112" t="s">
        <v>115</v>
      </c>
      <c r="E175" s="111" t="s">
        <v>90</v>
      </c>
      <c r="F175" s="113" t="s">
        <v>57</v>
      </c>
      <c r="G175" s="111">
        <v>1958</v>
      </c>
      <c r="H175" s="114">
        <v>0.029066550923744217</v>
      </c>
      <c r="I175" s="115">
        <v>20</v>
      </c>
      <c r="J175" s="111" t="s">
        <v>280</v>
      </c>
      <c r="K175" s="115">
        <v>20</v>
      </c>
    </row>
    <row r="176" spans="1:11" ht="15">
      <c r="A176" s="99">
        <v>73</v>
      </c>
      <c r="B176" s="110">
        <v>5</v>
      </c>
      <c r="C176" s="111">
        <v>2</v>
      </c>
      <c r="D176" s="112" t="s">
        <v>134</v>
      </c>
      <c r="E176" s="111" t="s">
        <v>90</v>
      </c>
      <c r="F176" s="113" t="s">
        <v>48</v>
      </c>
      <c r="G176" s="111">
        <v>1961</v>
      </c>
      <c r="H176" s="114">
        <v>0.030501736109727062</v>
      </c>
      <c r="I176" s="115">
        <v>19</v>
      </c>
      <c r="J176" s="111" t="s">
        <v>280</v>
      </c>
      <c r="K176" s="115">
        <v>19</v>
      </c>
    </row>
    <row r="177" spans="1:11" ht="15">
      <c r="A177" s="99">
        <v>107</v>
      </c>
      <c r="B177" s="110">
        <v>13</v>
      </c>
      <c r="C177" s="111">
        <v>3</v>
      </c>
      <c r="D177" s="112" t="s">
        <v>172</v>
      </c>
      <c r="E177" s="111" t="s">
        <v>90</v>
      </c>
      <c r="F177" s="113" t="s">
        <v>102</v>
      </c>
      <c r="G177" s="111">
        <v>1960</v>
      </c>
      <c r="H177" s="103">
        <v>0.03515451388375368</v>
      </c>
      <c r="I177" s="115">
        <v>18</v>
      </c>
      <c r="J177" s="111" t="s">
        <v>280</v>
      </c>
      <c r="K177" s="115">
        <v>18</v>
      </c>
    </row>
    <row r="178" spans="1:11" ht="15">
      <c r="A178" s="99">
        <v>113</v>
      </c>
      <c r="B178" s="110">
        <v>14</v>
      </c>
      <c r="C178" s="111">
        <v>4</v>
      </c>
      <c r="D178" s="112" t="s">
        <v>178</v>
      </c>
      <c r="E178" s="111" t="s">
        <v>90</v>
      </c>
      <c r="F178" s="113" t="s">
        <v>43</v>
      </c>
      <c r="G178" s="111">
        <v>1960</v>
      </c>
      <c r="H178" s="114">
        <v>0.035987847215437796</v>
      </c>
      <c r="I178" s="115">
        <v>17</v>
      </c>
      <c r="J178" s="111" t="s">
        <v>280</v>
      </c>
      <c r="K178" s="115">
        <v>17</v>
      </c>
    </row>
    <row r="179" spans="1:11" ht="15">
      <c r="A179" s="99">
        <v>126</v>
      </c>
      <c r="B179" s="110">
        <v>18</v>
      </c>
      <c r="C179" s="111">
        <v>5</v>
      </c>
      <c r="D179" s="112" t="s">
        <v>192</v>
      </c>
      <c r="E179" s="111" t="s">
        <v>90</v>
      </c>
      <c r="F179" s="113" t="s">
        <v>48</v>
      </c>
      <c r="G179" s="111">
        <v>1961</v>
      </c>
      <c r="H179" s="103">
        <v>0.03809432870184537</v>
      </c>
      <c r="I179" s="115">
        <v>16</v>
      </c>
      <c r="J179" s="111" t="s">
        <v>280</v>
      </c>
      <c r="K179" s="115">
        <v>16</v>
      </c>
    </row>
    <row r="180" spans="1:11" ht="15">
      <c r="A180" s="99">
        <v>142</v>
      </c>
      <c r="B180" s="110">
        <v>24</v>
      </c>
      <c r="C180" s="111">
        <v>6</v>
      </c>
      <c r="D180" s="112" t="s">
        <v>208</v>
      </c>
      <c r="E180" s="111" t="s">
        <v>90</v>
      </c>
      <c r="F180" s="113" t="s">
        <v>46</v>
      </c>
      <c r="G180" s="111">
        <v>1961</v>
      </c>
      <c r="H180" s="114">
        <v>0.04304803240665933</v>
      </c>
      <c r="I180" s="115">
        <v>15</v>
      </c>
      <c r="J180" s="111" t="s">
        <v>280</v>
      </c>
      <c r="K180" s="115">
        <v>15</v>
      </c>
    </row>
    <row r="181" spans="1:11" s="95" customFormat="1" ht="15">
      <c r="A181" s="107"/>
      <c r="B181" s="108"/>
      <c r="C181" s="107"/>
      <c r="D181" s="106" t="s">
        <v>295</v>
      </c>
      <c r="E181" s="107"/>
      <c r="F181" s="116"/>
      <c r="G181" s="107"/>
      <c r="H181" s="117"/>
      <c r="I181" s="118"/>
      <c r="J181" s="107"/>
      <c r="K181" s="118"/>
    </row>
    <row r="182" spans="1:11" ht="15">
      <c r="A182" s="99">
        <v>155</v>
      </c>
      <c r="B182" s="110">
        <v>30</v>
      </c>
      <c r="C182" s="111">
        <v>1</v>
      </c>
      <c r="D182" s="112" t="s">
        <v>221</v>
      </c>
      <c r="E182" s="111" t="s">
        <v>90</v>
      </c>
      <c r="F182" s="113" t="s">
        <v>38</v>
      </c>
      <c r="G182" s="111">
        <v>1954</v>
      </c>
      <c r="H182" s="114">
        <v>0.05248090277746087</v>
      </c>
      <c r="I182" s="115">
        <v>20</v>
      </c>
      <c r="J182" s="111" t="s">
        <v>280</v>
      </c>
      <c r="K182" s="115">
        <v>20</v>
      </c>
    </row>
    <row r="183" spans="1:11" ht="15">
      <c r="A183" s="99"/>
      <c r="B183" s="110"/>
      <c r="C183" s="111"/>
      <c r="D183" s="106" t="s">
        <v>296</v>
      </c>
      <c r="E183" s="111"/>
      <c r="F183" s="113"/>
      <c r="G183" s="111"/>
      <c r="H183" s="114"/>
      <c r="I183" s="115"/>
      <c r="J183" s="111"/>
      <c r="K183" s="115"/>
    </row>
    <row r="184" spans="1:11" ht="15">
      <c r="A184" s="99"/>
      <c r="B184" s="100"/>
      <c r="C184" s="99"/>
      <c r="D184" s="106" t="s">
        <v>297</v>
      </c>
      <c r="E184" s="99"/>
      <c r="F184" s="102"/>
      <c r="G184" s="99"/>
      <c r="H184" s="103"/>
      <c r="I184" s="105"/>
      <c r="J184" s="99"/>
      <c r="K184" s="105"/>
    </row>
    <row r="185" spans="1:11" ht="15">
      <c r="A185" s="119"/>
      <c r="B185" s="86"/>
      <c r="C185" s="119">
        <v>1</v>
      </c>
      <c r="D185" s="86" t="s">
        <v>248</v>
      </c>
      <c r="E185" s="119" t="s">
        <v>35</v>
      </c>
      <c r="F185" s="86" t="s">
        <v>46</v>
      </c>
      <c r="G185" s="119">
        <v>2009</v>
      </c>
      <c r="H185" s="86"/>
      <c r="I185" s="119">
        <v>20</v>
      </c>
      <c r="J185" s="119" t="s">
        <v>280</v>
      </c>
      <c r="K185" s="119">
        <v>20</v>
      </c>
    </row>
    <row r="186" spans="1:11" ht="15">
      <c r="A186" s="119"/>
      <c r="B186" s="86"/>
      <c r="C186" s="119"/>
      <c r="D186" s="120" t="s">
        <v>298</v>
      </c>
      <c r="E186" s="119"/>
      <c r="F186" s="86"/>
      <c r="G186" s="119"/>
      <c r="H186" s="86"/>
      <c r="I186" s="119"/>
      <c r="J186" s="119"/>
      <c r="K186" s="119"/>
    </row>
    <row r="187" spans="1:11" ht="15">
      <c r="A187" s="119"/>
      <c r="B187" s="86"/>
      <c r="C187" s="119">
        <v>1</v>
      </c>
      <c r="D187" s="86" t="s">
        <v>245</v>
      </c>
      <c r="E187" s="119" t="s">
        <v>35</v>
      </c>
      <c r="F187" s="86" t="s">
        <v>43</v>
      </c>
      <c r="G187" s="119">
        <v>2008</v>
      </c>
      <c r="H187" s="86"/>
      <c r="I187" s="119">
        <v>20</v>
      </c>
      <c r="J187" s="119" t="s">
        <v>280</v>
      </c>
      <c r="K187" s="119">
        <v>20</v>
      </c>
    </row>
    <row r="188" spans="1:11" ht="15">
      <c r="A188" s="119"/>
      <c r="B188" s="86"/>
      <c r="C188" s="119">
        <v>2</v>
      </c>
      <c r="D188" s="86" t="s">
        <v>247</v>
      </c>
      <c r="E188" s="119" t="s">
        <v>35</v>
      </c>
      <c r="F188" s="86" t="s">
        <v>43</v>
      </c>
      <c r="G188" s="119">
        <v>2007</v>
      </c>
      <c r="H188" s="86"/>
      <c r="I188" s="119">
        <v>19</v>
      </c>
      <c r="J188" s="119" t="s">
        <v>280</v>
      </c>
      <c r="K188" s="119">
        <v>19</v>
      </c>
    </row>
    <row r="189" spans="1:11" ht="15">
      <c r="A189" s="119"/>
      <c r="B189" s="86"/>
      <c r="C189" s="119">
        <v>3</v>
      </c>
      <c r="D189" s="86" t="s">
        <v>249</v>
      </c>
      <c r="E189" s="119" t="s">
        <v>35</v>
      </c>
      <c r="F189" s="86" t="s">
        <v>299</v>
      </c>
      <c r="G189" s="119">
        <v>2008</v>
      </c>
      <c r="H189" s="86"/>
      <c r="I189" s="119">
        <v>18</v>
      </c>
      <c r="J189" s="119">
        <v>0</v>
      </c>
      <c r="K189" s="119" t="s">
        <v>282</v>
      </c>
    </row>
    <row r="190" spans="1:11" ht="15">
      <c r="A190" s="119"/>
      <c r="B190" s="86"/>
      <c r="C190" s="119"/>
      <c r="D190" s="120" t="s">
        <v>300</v>
      </c>
      <c r="E190" s="119"/>
      <c r="F190" s="86"/>
      <c r="G190" s="119"/>
      <c r="H190" s="86"/>
      <c r="I190" s="119"/>
      <c r="J190" s="119"/>
      <c r="K190" s="119"/>
    </row>
    <row r="191" spans="1:11" ht="15">
      <c r="A191" s="119"/>
      <c r="B191" s="86"/>
      <c r="C191" s="119">
        <v>1</v>
      </c>
      <c r="D191" s="86" t="s">
        <v>252</v>
      </c>
      <c r="E191" s="119" t="s">
        <v>35</v>
      </c>
      <c r="F191" s="86" t="s">
        <v>43</v>
      </c>
      <c r="G191" s="119">
        <v>2006</v>
      </c>
      <c r="H191" s="86"/>
      <c r="I191" s="119">
        <v>20</v>
      </c>
      <c r="J191" s="119" t="s">
        <v>280</v>
      </c>
      <c r="K191" s="119">
        <v>20</v>
      </c>
    </row>
    <row r="192" spans="1:11" ht="15">
      <c r="A192" s="119"/>
      <c r="B192" s="86"/>
      <c r="C192" s="119">
        <v>2</v>
      </c>
      <c r="D192" s="86" t="s">
        <v>253</v>
      </c>
      <c r="E192" s="119" t="s">
        <v>35</v>
      </c>
      <c r="F192" s="86" t="s">
        <v>53</v>
      </c>
      <c r="G192" s="119">
        <v>2005</v>
      </c>
      <c r="H192" s="86"/>
      <c r="I192" s="119">
        <v>19</v>
      </c>
      <c r="J192" s="119" t="s">
        <v>280</v>
      </c>
      <c r="K192" s="119">
        <v>19</v>
      </c>
    </row>
    <row r="193" spans="1:11" ht="15">
      <c r="A193" s="119"/>
      <c r="B193" s="86"/>
      <c r="C193" s="119">
        <v>3</v>
      </c>
      <c r="D193" s="86" t="s">
        <v>254</v>
      </c>
      <c r="E193" s="119" t="s">
        <v>35</v>
      </c>
      <c r="F193" s="86" t="s">
        <v>43</v>
      </c>
      <c r="G193" s="119">
        <v>2006</v>
      </c>
      <c r="H193" s="86"/>
      <c r="I193" s="119">
        <v>18</v>
      </c>
      <c r="J193" s="119" t="s">
        <v>280</v>
      </c>
      <c r="K193" s="119">
        <v>18</v>
      </c>
    </row>
    <row r="194" spans="1:11" ht="15">
      <c r="A194" s="119"/>
      <c r="B194" s="86"/>
      <c r="C194" s="119">
        <v>4</v>
      </c>
      <c r="D194" s="86" t="s">
        <v>255</v>
      </c>
      <c r="E194" s="119" t="s">
        <v>35</v>
      </c>
      <c r="F194" s="86" t="s">
        <v>53</v>
      </c>
      <c r="G194" s="119">
        <v>2006</v>
      </c>
      <c r="H194" s="86"/>
      <c r="I194" s="119">
        <v>17</v>
      </c>
      <c r="J194" s="119" t="s">
        <v>280</v>
      </c>
      <c r="K194" s="119">
        <v>17</v>
      </c>
    </row>
    <row r="195" spans="1:11" ht="15">
      <c r="A195" s="119"/>
      <c r="B195" s="86"/>
      <c r="C195" s="119"/>
      <c r="D195" s="120" t="s">
        <v>301</v>
      </c>
      <c r="E195" s="119"/>
      <c r="F195" s="86"/>
      <c r="G195" s="119"/>
      <c r="H195" s="86"/>
      <c r="I195" s="119"/>
      <c r="J195" s="119"/>
      <c r="K195" s="119"/>
    </row>
    <row r="196" spans="1:11" ht="15">
      <c r="A196" s="119"/>
      <c r="B196" s="86"/>
      <c r="C196" s="119">
        <v>1</v>
      </c>
      <c r="D196" s="86" t="s">
        <v>259</v>
      </c>
      <c r="E196" s="119" t="s">
        <v>35</v>
      </c>
      <c r="F196" s="86" t="s">
        <v>53</v>
      </c>
      <c r="G196" s="119">
        <v>2003</v>
      </c>
      <c r="H196" s="86"/>
      <c r="I196" s="119">
        <v>20</v>
      </c>
      <c r="J196" s="119" t="s">
        <v>280</v>
      </c>
      <c r="K196" s="119">
        <v>20</v>
      </c>
    </row>
    <row r="197" spans="1:11" ht="15">
      <c r="A197" s="119"/>
      <c r="B197" s="86"/>
      <c r="C197" s="119"/>
      <c r="D197" s="120" t="s">
        <v>302</v>
      </c>
      <c r="E197" s="119"/>
      <c r="F197" s="86"/>
      <c r="G197" s="119"/>
      <c r="H197" s="86"/>
      <c r="I197" s="119"/>
      <c r="J197" s="119"/>
      <c r="K197" s="119"/>
    </row>
    <row r="198" spans="1:11" ht="15">
      <c r="A198" s="119"/>
      <c r="B198" s="86"/>
      <c r="C198" s="119">
        <v>1</v>
      </c>
      <c r="D198" s="86" t="s">
        <v>246</v>
      </c>
      <c r="E198" s="119" t="s">
        <v>90</v>
      </c>
      <c r="F198" s="86" t="s">
        <v>48</v>
      </c>
      <c r="G198" s="119">
        <v>2007</v>
      </c>
      <c r="H198" s="86"/>
      <c r="I198" s="119">
        <v>20</v>
      </c>
      <c r="J198" s="119" t="s">
        <v>280</v>
      </c>
      <c r="K198" s="119">
        <v>20</v>
      </c>
    </row>
    <row r="199" spans="1:11" ht="15">
      <c r="A199" s="119"/>
      <c r="B199" s="86"/>
      <c r="C199" s="119">
        <v>2</v>
      </c>
      <c r="D199" s="86" t="s">
        <v>251</v>
      </c>
      <c r="E199" s="119" t="s">
        <v>90</v>
      </c>
      <c r="F199" s="86" t="s">
        <v>48</v>
      </c>
      <c r="G199" s="119">
        <v>2008</v>
      </c>
      <c r="H199" s="86"/>
      <c r="I199" s="119">
        <v>19</v>
      </c>
      <c r="J199" s="119" t="s">
        <v>280</v>
      </c>
      <c r="K199" s="119">
        <v>19</v>
      </c>
    </row>
    <row r="200" spans="1:11" ht="15">
      <c r="A200" s="119"/>
      <c r="B200" s="86"/>
      <c r="C200" s="119"/>
      <c r="D200" s="120" t="s">
        <v>303</v>
      </c>
      <c r="E200" s="119"/>
      <c r="F200" s="86"/>
      <c r="G200" s="119"/>
      <c r="H200" s="86"/>
      <c r="I200" s="119"/>
      <c r="J200" s="119"/>
      <c r="K200" s="119"/>
    </row>
    <row r="201" spans="1:11" ht="15">
      <c r="A201" s="119"/>
      <c r="B201" s="86"/>
      <c r="C201" s="119">
        <v>1</v>
      </c>
      <c r="D201" s="86" t="s">
        <v>257</v>
      </c>
      <c r="E201" s="119" t="s">
        <v>90</v>
      </c>
      <c r="F201" s="86" t="s">
        <v>48</v>
      </c>
      <c r="G201" s="119">
        <v>2003</v>
      </c>
      <c r="H201" s="86"/>
      <c r="I201" s="119">
        <v>20</v>
      </c>
      <c r="J201" s="119" t="s">
        <v>280</v>
      </c>
      <c r="K201" s="119">
        <v>20</v>
      </c>
    </row>
    <row r="202" spans="1:11" ht="15">
      <c r="A202" s="119"/>
      <c r="B202" s="86"/>
      <c r="C202" s="119">
        <v>2</v>
      </c>
      <c r="D202" s="86" t="s">
        <v>258</v>
      </c>
      <c r="E202" s="119" t="s">
        <v>90</v>
      </c>
      <c r="F202" s="86" t="s">
        <v>48</v>
      </c>
      <c r="G202" s="119">
        <v>2003</v>
      </c>
      <c r="H202" s="86"/>
      <c r="I202" s="119">
        <v>19</v>
      </c>
      <c r="J202" s="119" t="s">
        <v>280</v>
      </c>
      <c r="K202" s="119">
        <v>19</v>
      </c>
    </row>
    <row r="203" spans="1:11" ht="15">
      <c r="A203" s="119"/>
      <c r="B203" s="86"/>
      <c r="C203" s="119"/>
      <c r="D203" s="120" t="s">
        <v>304</v>
      </c>
      <c r="E203" s="119"/>
      <c r="F203" s="86"/>
      <c r="G203" s="119"/>
      <c r="H203" s="86"/>
      <c r="I203" s="119"/>
      <c r="J203" s="119"/>
      <c r="K203" s="119"/>
    </row>
    <row r="204" spans="1:11" ht="15">
      <c r="A204" s="119"/>
      <c r="B204" s="86"/>
      <c r="C204" s="119">
        <v>1</v>
      </c>
      <c r="D204" s="86" t="s">
        <v>256</v>
      </c>
      <c r="E204" s="119" t="s">
        <v>90</v>
      </c>
      <c r="F204" s="86" t="s">
        <v>43</v>
      </c>
      <c r="G204" s="119">
        <v>2002</v>
      </c>
      <c r="H204" s="86"/>
      <c r="I204" s="119">
        <v>20</v>
      </c>
      <c r="J204" s="119" t="s">
        <v>280</v>
      </c>
      <c r="K204" s="119">
        <v>20</v>
      </c>
    </row>
    <row r="205" spans="1:11" ht="15">
      <c r="A205" s="99"/>
      <c r="B205" s="100"/>
      <c r="C205" s="100"/>
      <c r="D205" s="106" t="s">
        <v>305</v>
      </c>
      <c r="E205" s="99" t="s">
        <v>306</v>
      </c>
      <c r="F205" s="102" t="s">
        <v>306</v>
      </c>
      <c r="G205" s="99" t="s">
        <v>306</v>
      </c>
      <c r="H205" s="103"/>
      <c r="I205" s="104" t="s">
        <v>282</v>
      </c>
      <c r="J205" s="99" t="s">
        <v>282</v>
      </c>
      <c r="K205" s="105" t="s">
        <v>282</v>
      </c>
    </row>
    <row r="206" spans="1:11" ht="15">
      <c r="A206" s="99"/>
      <c r="B206" s="100"/>
      <c r="C206" s="100" t="s">
        <v>294</v>
      </c>
      <c r="D206" s="101" t="s">
        <v>307</v>
      </c>
      <c r="E206" s="99" t="s">
        <v>35</v>
      </c>
      <c r="F206" s="102" t="s">
        <v>48</v>
      </c>
      <c r="G206" s="99">
        <v>2011</v>
      </c>
      <c r="H206" s="103"/>
      <c r="I206" s="104">
        <v>2</v>
      </c>
      <c r="J206" s="99"/>
      <c r="K206" s="105"/>
    </row>
    <row r="207" spans="1:11" ht="15">
      <c r="A207" s="119"/>
      <c r="B207" s="86"/>
      <c r="C207" s="119"/>
      <c r="D207" s="120" t="s">
        <v>308</v>
      </c>
      <c r="E207" s="119"/>
      <c r="F207" s="86"/>
      <c r="G207" s="119"/>
      <c r="H207" s="86"/>
      <c r="I207" s="104"/>
      <c r="J207" s="119"/>
      <c r="K207" s="121"/>
    </row>
    <row r="208" spans="1:11" ht="15">
      <c r="A208" s="119"/>
      <c r="B208" s="86"/>
      <c r="C208" s="119" t="s">
        <v>294</v>
      </c>
      <c r="D208" s="86" t="s">
        <v>309</v>
      </c>
      <c r="E208" s="119" t="s">
        <v>90</v>
      </c>
      <c r="F208" s="122" t="s">
        <v>48</v>
      </c>
      <c r="G208" s="119">
        <v>1968</v>
      </c>
      <c r="H208" s="86"/>
      <c r="I208" s="104">
        <v>2</v>
      </c>
      <c r="J208" s="119"/>
      <c r="K208" s="121"/>
    </row>
    <row r="209" spans="1:11" ht="15">
      <c r="A209" s="119"/>
      <c r="B209" s="86"/>
      <c r="C209" s="119" t="s">
        <v>294</v>
      </c>
      <c r="D209" s="86" t="s">
        <v>310</v>
      </c>
      <c r="E209" s="119" t="s">
        <v>90</v>
      </c>
      <c r="F209" s="86" t="s">
        <v>48</v>
      </c>
      <c r="G209" s="119">
        <v>1973</v>
      </c>
      <c r="H209" s="86"/>
      <c r="I209" s="104">
        <v>2</v>
      </c>
      <c r="J209" s="119"/>
      <c r="K209" s="121"/>
    </row>
    <row r="210" spans="1:11" ht="15">
      <c r="A210" s="119"/>
      <c r="B210" s="86"/>
      <c r="C210" s="119" t="s">
        <v>294</v>
      </c>
      <c r="D210" s="86" t="s">
        <v>311</v>
      </c>
      <c r="E210" s="119" t="s">
        <v>35</v>
      </c>
      <c r="F210" s="86" t="s">
        <v>48</v>
      </c>
      <c r="G210" s="119">
        <v>1977</v>
      </c>
      <c r="H210" s="86"/>
      <c r="I210" s="104">
        <v>2</v>
      </c>
      <c r="J210" s="119"/>
      <c r="K210" s="121"/>
    </row>
    <row r="211" spans="1:11" ht="15">
      <c r="A211" s="119"/>
      <c r="B211" s="86"/>
      <c r="C211" s="119" t="s">
        <v>294</v>
      </c>
      <c r="D211" s="86" t="s">
        <v>312</v>
      </c>
      <c r="E211" s="119" t="s">
        <v>90</v>
      </c>
      <c r="F211" s="86" t="s">
        <v>48</v>
      </c>
      <c r="G211" s="119">
        <v>1983</v>
      </c>
      <c r="H211" s="86"/>
      <c r="I211" s="104">
        <v>2</v>
      </c>
      <c r="J211" s="119"/>
      <c r="K211" s="121"/>
    </row>
    <row r="212" spans="1:11" ht="15">
      <c r="A212" s="119"/>
      <c r="B212" s="86"/>
      <c r="C212" s="119" t="s">
        <v>294</v>
      </c>
      <c r="D212" s="86" t="s">
        <v>313</v>
      </c>
      <c r="E212" s="119" t="s">
        <v>35</v>
      </c>
      <c r="F212" s="86" t="s">
        <v>48</v>
      </c>
      <c r="G212" s="119">
        <v>1947</v>
      </c>
      <c r="H212" s="86"/>
      <c r="I212" s="104">
        <v>2</v>
      </c>
      <c r="J212" s="119"/>
      <c r="K212" s="121"/>
    </row>
    <row r="213" spans="1:11" ht="15">
      <c r="A213" s="119"/>
      <c r="B213" s="86"/>
      <c r="C213" s="119" t="s">
        <v>294</v>
      </c>
      <c r="D213" s="86" t="s">
        <v>314</v>
      </c>
      <c r="E213" s="119" t="s">
        <v>35</v>
      </c>
      <c r="F213" s="86" t="s">
        <v>48</v>
      </c>
      <c r="G213" s="119">
        <v>1939</v>
      </c>
      <c r="H213" s="86"/>
      <c r="I213" s="104">
        <v>2</v>
      </c>
      <c r="J213" s="119"/>
      <c r="K213" s="121"/>
    </row>
    <row r="214" spans="1:11" ht="15">
      <c r="A214" s="119"/>
      <c r="B214" s="86"/>
      <c r="C214" s="119" t="s">
        <v>294</v>
      </c>
      <c r="D214" s="86" t="s">
        <v>315</v>
      </c>
      <c r="E214" s="119" t="s">
        <v>35</v>
      </c>
      <c r="F214" s="86" t="s">
        <v>48</v>
      </c>
      <c r="G214" s="119">
        <v>1961</v>
      </c>
      <c r="H214" s="86"/>
      <c r="I214" s="104">
        <v>2</v>
      </c>
      <c r="J214" s="119"/>
      <c r="K214" s="121"/>
    </row>
    <row r="215" spans="1:11" ht="15">
      <c r="A215" s="119"/>
      <c r="B215" s="86"/>
      <c r="C215" s="119" t="s">
        <v>294</v>
      </c>
      <c r="D215" s="86" t="s">
        <v>316</v>
      </c>
      <c r="E215" s="119" t="s">
        <v>90</v>
      </c>
      <c r="F215" s="86" t="s">
        <v>48</v>
      </c>
      <c r="G215" s="119">
        <v>1961</v>
      </c>
      <c r="H215" s="86"/>
      <c r="I215" s="104">
        <v>2</v>
      </c>
      <c r="J215" s="119"/>
      <c r="K215" s="121"/>
    </row>
    <row r="216" spans="1:11" ht="15">
      <c r="A216" s="119"/>
      <c r="B216" s="86"/>
      <c r="C216" s="119" t="s">
        <v>294</v>
      </c>
      <c r="D216" s="86" t="s">
        <v>317</v>
      </c>
      <c r="E216" s="119" t="s">
        <v>90</v>
      </c>
      <c r="F216" s="86" t="s">
        <v>48</v>
      </c>
      <c r="G216" s="119">
        <v>1938</v>
      </c>
      <c r="H216" s="86"/>
      <c r="I216" s="104">
        <v>2</v>
      </c>
      <c r="J216" s="119"/>
      <c r="K216" s="121"/>
    </row>
    <row r="217" spans="1:11" ht="15">
      <c r="A217" s="119"/>
      <c r="B217" s="86"/>
      <c r="C217" s="119" t="s">
        <v>294</v>
      </c>
      <c r="D217" s="86" t="s">
        <v>318</v>
      </c>
      <c r="E217" s="119" t="s">
        <v>90</v>
      </c>
      <c r="F217" s="86" t="s">
        <v>48</v>
      </c>
      <c r="G217" s="119">
        <v>1945</v>
      </c>
      <c r="H217" s="86"/>
      <c r="I217" s="104">
        <v>2</v>
      </c>
      <c r="J217" s="119"/>
      <c r="K217" s="121"/>
    </row>
    <row r="218" spans="1:11" ht="15">
      <c r="A218" s="119"/>
      <c r="B218" s="86"/>
      <c r="C218" s="119" t="s">
        <v>294</v>
      </c>
      <c r="D218" s="86" t="s">
        <v>319</v>
      </c>
      <c r="E218" s="119" t="s">
        <v>90</v>
      </c>
      <c r="F218" s="86" t="s">
        <v>48</v>
      </c>
      <c r="G218" s="119">
        <v>1947</v>
      </c>
      <c r="H218" s="86"/>
      <c r="I218" s="104">
        <v>2</v>
      </c>
      <c r="J218" s="119"/>
      <c r="K218" s="121"/>
    </row>
    <row r="219" spans="1:11" ht="15">
      <c r="A219" s="119"/>
      <c r="B219" s="86"/>
      <c r="C219" s="119" t="s">
        <v>294</v>
      </c>
      <c r="D219" s="86" t="s">
        <v>320</v>
      </c>
      <c r="E219" s="119" t="s">
        <v>35</v>
      </c>
      <c r="F219" s="86" t="s">
        <v>48</v>
      </c>
      <c r="G219" s="119">
        <v>1938</v>
      </c>
      <c r="H219" s="86"/>
      <c r="I219" s="104">
        <v>2</v>
      </c>
      <c r="J219" s="119"/>
      <c r="K219" s="121"/>
    </row>
    <row r="220" spans="1:11" ht="15">
      <c r="A220" s="119"/>
      <c r="B220" s="86"/>
      <c r="C220" s="119" t="s">
        <v>294</v>
      </c>
      <c r="D220" s="86" t="s">
        <v>321</v>
      </c>
      <c r="E220" s="119" t="s">
        <v>35</v>
      </c>
      <c r="F220" s="86" t="s">
        <v>48</v>
      </c>
      <c r="G220" s="119">
        <v>1938</v>
      </c>
      <c r="H220" s="86"/>
      <c r="I220" s="104">
        <v>2</v>
      </c>
      <c r="J220" s="119"/>
      <c r="K220" s="121"/>
    </row>
    <row r="221" spans="1:11" ht="15">
      <c r="A221" s="119"/>
      <c r="B221" s="86"/>
      <c r="C221" s="119" t="s">
        <v>294</v>
      </c>
      <c r="D221" s="86" t="s">
        <v>322</v>
      </c>
      <c r="E221" s="119" t="s">
        <v>90</v>
      </c>
      <c r="F221" s="86" t="s">
        <v>48</v>
      </c>
      <c r="G221" s="119">
        <v>1966</v>
      </c>
      <c r="H221" s="86"/>
      <c r="I221" s="104">
        <v>2</v>
      </c>
      <c r="J221" s="119"/>
      <c r="K221" s="121"/>
    </row>
    <row r="222" spans="1:11" ht="15">
      <c r="A222" s="119"/>
      <c r="B222" s="86"/>
      <c r="C222" s="119" t="s">
        <v>294</v>
      </c>
      <c r="D222" s="86" t="s">
        <v>323</v>
      </c>
      <c r="E222" s="119" t="s">
        <v>90</v>
      </c>
      <c r="F222" s="102" t="s">
        <v>88</v>
      </c>
      <c r="G222" s="119">
        <v>1953</v>
      </c>
      <c r="H222" s="86"/>
      <c r="I222" s="104">
        <v>2</v>
      </c>
      <c r="J222" s="119"/>
      <c r="K222" s="121"/>
    </row>
    <row r="223" spans="1:11" ht="15">
      <c r="A223" s="119"/>
      <c r="B223" s="86"/>
      <c r="C223" s="119" t="s">
        <v>294</v>
      </c>
      <c r="D223" s="86" t="s">
        <v>324</v>
      </c>
      <c r="E223" s="119" t="s">
        <v>90</v>
      </c>
      <c r="F223" s="102" t="s">
        <v>88</v>
      </c>
      <c r="G223" s="119">
        <v>1949</v>
      </c>
      <c r="H223" s="86"/>
      <c r="I223" s="104">
        <v>2</v>
      </c>
      <c r="J223" s="119"/>
      <c r="K223" s="121"/>
    </row>
    <row r="224" spans="1:11" ht="15">
      <c r="A224" s="119"/>
      <c r="B224" s="86"/>
      <c r="C224" s="119" t="s">
        <v>294</v>
      </c>
      <c r="D224" s="86" t="s">
        <v>325</v>
      </c>
      <c r="E224" s="119" t="s">
        <v>35</v>
      </c>
      <c r="F224" s="102" t="s">
        <v>88</v>
      </c>
      <c r="G224" s="119">
        <v>1943</v>
      </c>
      <c r="H224" s="86"/>
      <c r="I224" s="104">
        <v>2</v>
      </c>
      <c r="J224" s="119"/>
      <c r="K224" s="121"/>
    </row>
    <row r="225" spans="1:11" ht="15">
      <c r="A225" s="119"/>
      <c r="B225" s="86"/>
      <c r="C225" s="119" t="s">
        <v>294</v>
      </c>
      <c r="D225" s="86" t="s">
        <v>326</v>
      </c>
      <c r="E225" s="119" t="s">
        <v>35</v>
      </c>
      <c r="F225" s="102" t="s">
        <v>88</v>
      </c>
      <c r="G225" s="119">
        <v>1947</v>
      </c>
      <c r="H225" s="86"/>
      <c r="I225" s="104">
        <v>2</v>
      </c>
      <c r="J225" s="119"/>
      <c r="K225" s="121"/>
    </row>
    <row r="226" spans="1:11" ht="15">
      <c r="A226" s="119"/>
      <c r="B226" s="86"/>
      <c r="C226" s="119" t="s">
        <v>294</v>
      </c>
      <c r="D226" s="86" t="s">
        <v>327</v>
      </c>
      <c r="E226" s="119" t="s">
        <v>35</v>
      </c>
      <c r="F226" s="102" t="s">
        <v>88</v>
      </c>
      <c r="G226" s="119">
        <v>1951</v>
      </c>
      <c r="H226" s="86"/>
      <c r="I226" s="104">
        <v>2</v>
      </c>
      <c r="J226" s="119"/>
      <c r="K226" s="121"/>
    </row>
    <row r="227" spans="1:11" ht="15">
      <c r="A227" s="119"/>
      <c r="B227" s="86"/>
      <c r="C227" s="119" t="s">
        <v>294</v>
      </c>
      <c r="D227" s="86" t="s">
        <v>328</v>
      </c>
      <c r="E227" s="119" t="s">
        <v>35</v>
      </c>
      <c r="F227" s="102" t="s">
        <v>88</v>
      </c>
      <c r="G227" s="119">
        <v>1949</v>
      </c>
      <c r="H227" s="86"/>
      <c r="I227" s="104">
        <v>2</v>
      </c>
      <c r="J227" s="119"/>
      <c r="K227" s="121"/>
    </row>
    <row r="228" spans="1:11" ht="15">
      <c r="A228" s="119"/>
      <c r="B228" s="86"/>
      <c r="C228" s="119" t="s">
        <v>294</v>
      </c>
      <c r="D228" s="86" t="s">
        <v>329</v>
      </c>
      <c r="E228" s="119" t="s">
        <v>35</v>
      </c>
      <c r="F228" s="102" t="s">
        <v>88</v>
      </c>
      <c r="G228" s="119">
        <v>1947</v>
      </c>
      <c r="H228" s="86"/>
      <c r="I228" s="104">
        <v>2</v>
      </c>
      <c r="J228" s="119"/>
      <c r="K228" s="121"/>
    </row>
    <row r="229" spans="1:11" ht="15">
      <c r="A229" s="119"/>
      <c r="B229" s="86"/>
      <c r="C229" s="119" t="s">
        <v>294</v>
      </c>
      <c r="D229" s="86" t="s">
        <v>330</v>
      </c>
      <c r="E229" s="119" t="s">
        <v>35</v>
      </c>
      <c r="F229" s="113" t="s">
        <v>38</v>
      </c>
      <c r="G229" s="119">
        <v>1958</v>
      </c>
      <c r="H229" s="86"/>
      <c r="I229" s="104">
        <v>2</v>
      </c>
      <c r="J229" s="119"/>
      <c r="K229" s="121"/>
    </row>
    <row r="230" spans="1:11" ht="15">
      <c r="A230" s="119"/>
      <c r="B230" s="86"/>
      <c r="C230" s="119" t="s">
        <v>294</v>
      </c>
      <c r="D230" s="86" t="s">
        <v>331</v>
      </c>
      <c r="E230" s="119" t="s">
        <v>35</v>
      </c>
      <c r="F230" s="113" t="s">
        <v>38</v>
      </c>
      <c r="G230" s="119">
        <v>1961</v>
      </c>
      <c r="H230" s="86"/>
      <c r="I230" s="104">
        <v>2</v>
      </c>
      <c r="J230" s="119"/>
      <c r="K230" s="121"/>
    </row>
    <row r="231" spans="1:11" ht="15">
      <c r="A231" s="119"/>
      <c r="B231" s="86"/>
      <c r="C231" s="119" t="s">
        <v>294</v>
      </c>
      <c r="D231" s="86" t="s">
        <v>332</v>
      </c>
      <c r="E231" s="119" t="s">
        <v>35</v>
      </c>
      <c r="F231" s="113" t="s">
        <v>38</v>
      </c>
      <c r="G231" s="119">
        <v>1941</v>
      </c>
      <c r="H231" s="86"/>
      <c r="I231" s="104">
        <v>2</v>
      </c>
      <c r="J231" s="119"/>
      <c r="K231" s="121"/>
    </row>
    <row r="232" spans="1:11" ht="15">
      <c r="A232" s="119"/>
      <c r="B232" s="86"/>
      <c r="C232" s="119" t="s">
        <v>294</v>
      </c>
      <c r="D232" s="86" t="s">
        <v>333</v>
      </c>
      <c r="E232" s="119" t="s">
        <v>90</v>
      </c>
      <c r="F232" s="113" t="s">
        <v>38</v>
      </c>
      <c r="G232" s="119">
        <v>1940</v>
      </c>
      <c r="H232" s="86"/>
      <c r="I232" s="104">
        <v>2</v>
      </c>
      <c r="J232" s="119"/>
      <c r="K232" s="121"/>
    </row>
    <row r="233" spans="1:11" ht="15">
      <c r="A233" s="119"/>
      <c r="B233" s="86"/>
      <c r="C233" s="119" t="s">
        <v>294</v>
      </c>
      <c r="D233" s="86" t="s">
        <v>334</v>
      </c>
      <c r="E233" s="119" t="s">
        <v>90</v>
      </c>
      <c r="F233" s="86" t="s">
        <v>53</v>
      </c>
      <c r="G233" s="119">
        <v>1974</v>
      </c>
      <c r="H233" s="86"/>
      <c r="I233" s="104">
        <v>2</v>
      </c>
      <c r="J233" s="119"/>
      <c r="K233" s="121"/>
    </row>
    <row r="234" spans="1:11" ht="15">
      <c r="A234" s="119"/>
      <c r="B234" s="86"/>
      <c r="C234" s="119" t="s">
        <v>294</v>
      </c>
      <c r="D234" s="86" t="s">
        <v>335</v>
      </c>
      <c r="E234" s="119" t="s">
        <v>35</v>
      </c>
      <c r="F234" s="86" t="s">
        <v>53</v>
      </c>
      <c r="G234" s="119">
        <v>1978</v>
      </c>
      <c r="H234" s="86"/>
      <c r="I234" s="104">
        <v>2</v>
      </c>
      <c r="J234" s="119"/>
      <c r="K234" s="121"/>
    </row>
    <row r="235" spans="1:11" ht="15">
      <c r="A235" s="119"/>
      <c r="B235" s="86"/>
      <c r="C235" s="119" t="s">
        <v>294</v>
      </c>
      <c r="D235" s="86" t="s">
        <v>336</v>
      </c>
      <c r="E235" s="119" t="s">
        <v>90</v>
      </c>
      <c r="F235" s="86" t="s">
        <v>53</v>
      </c>
      <c r="G235" s="119">
        <v>1974</v>
      </c>
      <c r="H235" s="86"/>
      <c r="I235" s="104">
        <v>2</v>
      </c>
      <c r="J235" s="119"/>
      <c r="K235" s="121"/>
    </row>
    <row r="236" spans="1:11" ht="15">
      <c r="A236" s="119"/>
      <c r="B236" s="86"/>
      <c r="C236" s="119" t="s">
        <v>294</v>
      </c>
      <c r="D236" s="86" t="s">
        <v>337</v>
      </c>
      <c r="E236" s="119" t="s">
        <v>35</v>
      </c>
      <c r="F236" s="113" t="s">
        <v>57</v>
      </c>
      <c r="G236" s="119">
        <v>1937</v>
      </c>
      <c r="H236" s="86"/>
      <c r="I236" s="104">
        <v>2</v>
      </c>
      <c r="J236" s="119"/>
      <c r="K236" s="121"/>
    </row>
    <row r="237" spans="1:11" ht="15">
      <c r="A237" s="119"/>
      <c r="B237" s="86"/>
      <c r="C237" s="119" t="s">
        <v>294</v>
      </c>
      <c r="D237" s="86" t="s">
        <v>338</v>
      </c>
      <c r="E237" s="119" t="s">
        <v>35</v>
      </c>
      <c r="F237" s="113" t="s">
        <v>57</v>
      </c>
      <c r="G237" s="119">
        <v>1937</v>
      </c>
      <c r="H237" s="86"/>
      <c r="I237" s="104">
        <v>2</v>
      </c>
      <c r="J237" s="119"/>
      <c r="K237" s="121"/>
    </row>
    <row r="238" spans="1:11" ht="15">
      <c r="A238" s="119"/>
      <c r="B238" s="86"/>
      <c r="C238" s="119" t="s">
        <v>294</v>
      </c>
      <c r="D238" s="86" t="s">
        <v>339</v>
      </c>
      <c r="E238" s="119" t="s">
        <v>35</v>
      </c>
      <c r="F238" s="102" t="s">
        <v>46</v>
      </c>
      <c r="G238" s="119">
        <v>1950</v>
      </c>
      <c r="H238" s="86"/>
      <c r="I238" s="104">
        <v>2</v>
      </c>
      <c r="J238" s="119"/>
      <c r="K238" s="121"/>
    </row>
    <row r="239" spans="1:11" ht="15">
      <c r="A239" s="119"/>
      <c r="B239" s="86"/>
      <c r="C239" s="119" t="s">
        <v>294</v>
      </c>
      <c r="D239" s="86" t="s">
        <v>340</v>
      </c>
      <c r="E239" s="119" t="s">
        <v>90</v>
      </c>
      <c r="F239" s="102" t="s">
        <v>46</v>
      </c>
      <c r="G239" s="119">
        <v>1966</v>
      </c>
      <c r="H239" s="86"/>
      <c r="I239" s="104">
        <v>2</v>
      </c>
      <c r="J239" s="119"/>
      <c r="K239" s="121"/>
    </row>
    <row r="240" spans="1:11" ht="15">
      <c r="A240" s="119"/>
      <c r="B240" s="86"/>
      <c r="C240" s="119" t="s">
        <v>294</v>
      </c>
      <c r="D240" s="86" t="s">
        <v>341</v>
      </c>
      <c r="E240" s="119" t="s">
        <v>35</v>
      </c>
      <c r="F240" s="102" t="s">
        <v>147</v>
      </c>
      <c r="G240" s="119">
        <v>1949</v>
      </c>
      <c r="H240" s="86"/>
      <c r="I240" s="104">
        <v>2</v>
      </c>
      <c r="J240" s="119"/>
      <c r="K240" s="121"/>
    </row>
    <row r="241" spans="1:11" ht="15">
      <c r="A241" s="119"/>
      <c r="B241" s="86"/>
      <c r="C241" s="119" t="s">
        <v>294</v>
      </c>
      <c r="D241" s="86" t="s">
        <v>342</v>
      </c>
      <c r="E241" s="119" t="s">
        <v>90</v>
      </c>
      <c r="F241" s="102" t="s">
        <v>147</v>
      </c>
      <c r="G241" s="119">
        <v>1954</v>
      </c>
      <c r="H241" s="86"/>
      <c r="I241" s="104">
        <v>2</v>
      </c>
      <c r="J241" s="119"/>
      <c r="K241" s="121"/>
    </row>
    <row r="242" spans="1:11" ht="15">
      <c r="A242" s="119"/>
      <c r="B242" s="86"/>
      <c r="C242" s="119" t="s">
        <v>294</v>
      </c>
      <c r="D242" s="86" t="s">
        <v>343</v>
      </c>
      <c r="E242" s="119" t="s">
        <v>90</v>
      </c>
      <c r="F242" s="102" t="s">
        <v>102</v>
      </c>
      <c r="G242" s="119">
        <v>1966</v>
      </c>
      <c r="H242" s="86"/>
      <c r="I242" s="104">
        <v>2</v>
      </c>
      <c r="J242" s="119"/>
      <c r="K242" s="121"/>
    </row>
    <row r="243" spans="1:11" ht="15">
      <c r="A243" s="119"/>
      <c r="B243" s="86"/>
      <c r="C243" s="119" t="s">
        <v>294</v>
      </c>
      <c r="D243" s="86" t="s">
        <v>344</v>
      </c>
      <c r="E243" s="119" t="s">
        <v>90</v>
      </c>
      <c r="F243" s="86" t="s">
        <v>43</v>
      </c>
      <c r="G243" s="119">
        <v>1964</v>
      </c>
      <c r="H243" s="86"/>
      <c r="I243" s="104">
        <v>2</v>
      </c>
      <c r="J243" s="119"/>
      <c r="K243" s="121"/>
    </row>
    <row r="244" spans="1:11" ht="15">
      <c r="A244" s="119"/>
      <c r="B244" s="86"/>
      <c r="C244" s="119" t="s">
        <v>294</v>
      </c>
      <c r="D244" s="86" t="s">
        <v>345</v>
      </c>
      <c r="E244" s="119" t="s">
        <v>35</v>
      </c>
      <c r="F244" s="86" t="s">
        <v>98</v>
      </c>
      <c r="G244" s="119">
        <v>1959</v>
      </c>
      <c r="H244" s="86"/>
      <c r="I244" s="104">
        <v>2</v>
      </c>
      <c r="J244" s="119"/>
      <c r="K244" s="121"/>
    </row>
    <row r="245" spans="1:11" ht="15">
      <c r="A245" s="119"/>
      <c r="B245" s="86"/>
      <c r="C245" s="119" t="s">
        <v>294</v>
      </c>
      <c r="D245" s="86" t="s">
        <v>346</v>
      </c>
      <c r="E245" s="119" t="s">
        <v>90</v>
      </c>
      <c r="F245" s="102" t="s">
        <v>40</v>
      </c>
      <c r="G245" s="119">
        <v>1958</v>
      </c>
      <c r="H245" s="86"/>
      <c r="I245" s="104">
        <v>2</v>
      </c>
      <c r="J245" s="119"/>
      <c r="K245" s="121"/>
    </row>
    <row r="246" spans="1:11" ht="15">
      <c r="A246" s="119"/>
      <c r="B246" s="86"/>
      <c r="C246" s="119" t="s">
        <v>294</v>
      </c>
      <c r="D246" s="86" t="s">
        <v>347</v>
      </c>
      <c r="E246" s="119" t="s">
        <v>90</v>
      </c>
      <c r="F246" s="102" t="s">
        <v>189</v>
      </c>
      <c r="G246" s="119">
        <v>1935</v>
      </c>
      <c r="H246" s="86"/>
      <c r="I246" s="104">
        <v>2</v>
      </c>
      <c r="J246" s="119"/>
      <c r="K246" s="121"/>
    </row>
    <row r="247" spans="1:11" ht="15">
      <c r="A247" s="119"/>
      <c r="B247" s="86"/>
      <c r="C247" s="119" t="s">
        <v>294</v>
      </c>
      <c r="D247" s="86" t="s">
        <v>348</v>
      </c>
      <c r="E247" s="119" t="s">
        <v>35</v>
      </c>
      <c r="F247" s="86" t="s">
        <v>250</v>
      </c>
      <c r="G247" s="119">
        <v>1973</v>
      </c>
      <c r="H247" s="86"/>
      <c r="I247" s="104">
        <v>2</v>
      </c>
      <c r="J247" s="119"/>
      <c r="K247" s="121"/>
    </row>
    <row r="248" spans="1:11" ht="15">
      <c r="A248" s="119"/>
      <c r="B248" s="86"/>
      <c r="C248" s="119" t="s">
        <v>294</v>
      </c>
      <c r="D248" s="86" t="s">
        <v>349</v>
      </c>
      <c r="E248" s="119" t="s">
        <v>90</v>
      </c>
      <c r="F248" s="86" t="s">
        <v>250</v>
      </c>
      <c r="G248" s="119">
        <v>1959</v>
      </c>
      <c r="H248" s="86"/>
      <c r="I248" s="104">
        <v>2</v>
      </c>
      <c r="J248" s="119"/>
      <c r="K248" s="121"/>
    </row>
    <row r="249" spans="1:11" ht="15">
      <c r="A249" s="119"/>
      <c r="B249" s="86"/>
      <c r="C249" s="119" t="s">
        <v>294</v>
      </c>
      <c r="D249" s="86" t="s">
        <v>350</v>
      </c>
      <c r="E249" s="119" t="s">
        <v>90</v>
      </c>
      <c r="F249" s="86" t="s">
        <v>250</v>
      </c>
      <c r="G249" s="119">
        <v>1987</v>
      </c>
      <c r="H249" s="86"/>
      <c r="I249" s="104">
        <v>2</v>
      </c>
      <c r="J249" s="119"/>
      <c r="K249" s="121"/>
    </row>
    <row r="250" spans="1:11" ht="15">
      <c r="A250" s="119"/>
      <c r="B250" s="86"/>
      <c r="C250" s="119" t="s">
        <v>294</v>
      </c>
      <c r="D250" s="86" t="s">
        <v>351</v>
      </c>
      <c r="E250" s="119" t="s">
        <v>90</v>
      </c>
      <c r="F250" s="86" t="s">
        <v>250</v>
      </c>
      <c r="G250" s="119">
        <v>1964</v>
      </c>
      <c r="H250" s="86"/>
      <c r="I250" s="104">
        <v>2</v>
      </c>
      <c r="J250" s="119"/>
      <c r="K250" s="121"/>
    </row>
    <row r="251" spans="1:11" ht="15">
      <c r="A251" s="119"/>
      <c r="B251" s="86"/>
      <c r="C251" s="119" t="s">
        <v>294</v>
      </c>
      <c r="D251" s="86" t="s">
        <v>352</v>
      </c>
      <c r="E251" s="119" t="s">
        <v>35</v>
      </c>
      <c r="F251" s="86" t="s">
        <v>250</v>
      </c>
      <c r="G251" s="119">
        <v>1931</v>
      </c>
      <c r="H251" s="86"/>
      <c r="I251" s="104">
        <v>2</v>
      </c>
      <c r="J251" s="119"/>
      <c r="K251" s="121"/>
    </row>
    <row r="252" spans="1:11" ht="15">
      <c r="A252" s="119"/>
      <c r="B252" s="119">
        <v>46</v>
      </c>
      <c r="C252" s="119" t="s">
        <v>294</v>
      </c>
      <c r="D252" s="86" t="s">
        <v>353</v>
      </c>
      <c r="E252" s="119" t="s">
        <v>35</v>
      </c>
      <c r="F252" s="86" t="s">
        <v>250</v>
      </c>
      <c r="G252" s="119">
        <v>1962</v>
      </c>
      <c r="H252" s="86"/>
      <c r="I252" s="104">
        <v>2</v>
      </c>
      <c r="J252" s="119"/>
      <c r="K252" s="121"/>
    </row>
    <row r="253" spans="1:12" ht="24">
      <c r="A253" s="119"/>
      <c r="B253" s="91" t="s">
        <v>354</v>
      </c>
      <c r="C253" s="119"/>
      <c r="D253" s="86"/>
      <c r="E253" s="119"/>
      <c r="F253" s="123"/>
      <c r="G253" s="124" t="s">
        <v>7</v>
      </c>
      <c r="H253" s="124" t="s">
        <v>355</v>
      </c>
      <c r="I253" s="124" t="s">
        <v>356</v>
      </c>
      <c r="J253" s="124" t="s">
        <v>357</v>
      </c>
      <c r="K253" s="125" t="s">
        <v>358</v>
      </c>
      <c r="L253" s="126"/>
    </row>
    <row r="254" spans="1:11" ht="15">
      <c r="A254" s="119">
        <v>1</v>
      </c>
      <c r="B254" s="127" t="s">
        <v>48</v>
      </c>
      <c r="C254" s="127"/>
      <c r="D254" s="119"/>
      <c r="E254" s="119"/>
      <c r="F254" s="86"/>
      <c r="G254" s="119">
        <v>493</v>
      </c>
      <c r="H254" s="119">
        <v>49</v>
      </c>
      <c r="I254" s="119">
        <v>4</v>
      </c>
      <c r="J254" s="119">
        <v>30</v>
      </c>
      <c r="K254" s="119">
        <v>15</v>
      </c>
    </row>
    <row r="255" spans="1:11" ht="15">
      <c r="A255" s="119">
        <v>2</v>
      </c>
      <c r="B255" s="127" t="s">
        <v>53</v>
      </c>
      <c r="C255" s="127"/>
      <c r="D255" s="119"/>
      <c r="E255" s="119"/>
      <c r="F255" s="86"/>
      <c r="G255" s="119">
        <v>263</v>
      </c>
      <c r="H255" s="119">
        <v>26</v>
      </c>
      <c r="I255" s="119">
        <v>3</v>
      </c>
      <c r="J255" s="119">
        <v>20</v>
      </c>
      <c r="K255" s="119">
        <v>3</v>
      </c>
    </row>
    <row r="256" spans="1:11" ht="15">
      <c r="A256" s="119">
        <v>3</v>
      </c>
      <c r="B256" s="127" t="s">
        <v>43</v>
      </c>
      <c r="C256" s="127"/>
      <c r="D256" s="119"/>
      <c r="E256" s="119"/>
      <c r="F256" s="86"/>
      <c r="G256" s="119">
        <v>259</v>
      </c>
      <c r="H256" s="119">
        <v>16</v>
      </c>
      <c r="I256" s="119">
        <v>5</v>
      </c>
      <c r="J256" s="119">
        <v>10</v>
      </c>
      <c r="K256" s="119">
        <v>1</v>
      </c>
    </row>
    <row r="257" spans="1:11" ht="15">
      <c r="A257" s="119">
        <v>4</v>
      </c>
      <c r="B257" s="127" t="s">
        <v>38</v>
      </c>
      <c r="C257" s="127"/>
      <c r="D257" s="119"/>
      <c r="E257" s="119"/>
      <c r="F257" s="86"/>
      <c r="G257" s="119">
        <v>182</v>
      </c>
      <c r="H257" s="119">
        <v>14</v>
      </c>
      <c r="I257" s="119">
        <v>0</v>
      </c>
      <c r="J257" s="119">
        <v>10</v>
      </c>
      <c r="K257" s="119">
        <v>4</v>
      </c>
    </row>
    <row r="258" spans="1:11" ht="15">
      <c r="A258" s="119">
        <v>5</v>
      </c>
      <c r="B258" s="127" t="s">
        <v>46</v>
      </c>
      <c r="C258" s="127"/>
      <c r="D258" s="119"/>
      <c r="E258" s="119"/>
      <c r="F258" s="86"/>
      <c r="G258" s="119">
        <v>168</v>
      </c>
      <c r="H258" s="119">
        <v>14</v>
      </c>
      <c r="I258" s="119">
        <v>1</v>
      </c>
      <c r="J258" s="119">
        <v>11</v>
      </c>
      <c r="K258" s="119">
        <v>2</v>
      </c>
    </row>
    <row r="259" spans="1:11" ht="15">
      <c r="A259" s="119">
        <v>6</v>
      </c>
      <c r="B259" s="127" t="s">
        <v>102</v>
      </c>
      <c r="C259" s="127"/>
      <c r="D259" s="119"/>
      <c r="E259" s="119"/>
      <c r="F259" s="86"/>
      <c r="G259" s="119">
        <v>141</v>
      </c>
      <c r="H259" s="119">
        <v>12</v>
      </c>
      <c r="I259" s="119">
        <v>0</v>
      </c>
      <c r="J259" s="119">
        <v>11</v>
      </c>
      <c r="K259" s="119">
        <v>1</v>
      </c>
    </row>
    <row r="260" spans="1:11" ht="15">
      <c r="A260" s="119">
        <v>7</v>
      </c>
      <c r="B260" s="127" t="s">
        <v>88</v>
      </c>
      <c r="C260" s="127"/>
      <c r="D260" s="119"/>
      <c r="E260" s="119"/>
      <c r="F260" s="86"/>
      <c r="G260" s="119">
        <v>126</v>
      </c>
      <c r="H260" s="119">
        <v>14</v>
      </c>
      <c r="I260" s="119">
        <v>0</v>
      </c>
      <c r="J260" s="119">
        <v>7</v>
      </c>
      <c r="K260" s="119">
        <v>7</v>
      </c>
    </row>
    <row r="261" spans="1:11" ht="15">
      <c r="A261" s="119">
        <v>8</v>
      </c>
      <c r="B261" s="127" t="s">
        <v>40</v>
      </c>
      <c r="C261" s="127"/>
      <c r="D261" s="119"/>
      <c r="E261" s="119"/>
      <c r="F261" s="86"/>
      <c r="G261" s="119">
        <v>94</v>
      </c>
      <c r="H261" s="119">
        <v>6</v>
      </c>
      <c r="I261" s="119">
        <v>0</v>
      </c>
      <c r="J261" s="119">
        <v>5</v>
      </c>
      <c r="K261" s="119">
        <v>1</v>
      </c>
    </row>
    <row r="262" spans="1:11" ht="15">
      <c r="A262" s="119">
        <v>9</v>
      </c>
      <c r="B262" s="127" t="s">
        <v>91</v>
      </c>
      <c r="C262" s="127"/>
      <c r="D262" s="119"/>
      <c r="E262" s="119"/>
      <c r="F262" s="86"/>
      <c r="G262" s="119">
        <v>76</v>
      </c>
      <c r="H262" s="119">
        <v>6</v>
      </c>
      <c r="I262" s="119">
        <v>0</v>
      </c>
      <c r="J262" s="119">
        <v>6</v>
      </c>
      <c r="K262" s="119">
        <v>0</v>
      </c>
    </row>
    <row r="263" spans="1:11" ht="15">
      <c r="A263" s="119">
        <v>10</v>
      </c>
      <c r="B263" s="127" t="s">
        <v>64</v>
      </c>
      <c r="C263" s="128"/>
      <c r="D263" s="2"/>
      <c r="G263" s="2">
        <v>63</v>
      </c>
      <c r="H263" s="2">
        <v>5</v>
      </c>
      <c r="I263" s="2">
        <v>0</v>
      </c>
      <c r="J263" s="2">
        <v>5</v>
      </c>
      <c r="K263" s="2">
        <v>0</v>
      </c>
    </row>
    <row r="264" spans="1:11" ht="15">
      <c r="A264" s="119">
        <v>11</v>
      </c>
      <c r="B264" s="127" t="s">
        <v>359</v>
      </c>
      <c r="C264" s="128"/>
      <c r="D264" s="2"/>
      <c r="G264" s="2">
        <v>60</v>
      </c>
      <c r="H264" s="2">
        <v>4</v>
      </c>
      <c r="I264" s="2">
        <v>0</v>
      </c>
      <c r="J264" s="2">
        <v>4</v>
      </c>
      <c r="K264" s="2">
        <v>0</v>
      </c>
    </row>
    <row r="265" spans="1:11" ht="15">
      <c r="A265" s="119">
        <v>12</v>
      </c>
      <c r="B265" s="127" t="s">
        <v>71</v>
      </c>
      <c r="C265" s="128"/>
      <c r="D265" s="2"/>
      <c r="G265" s="2">
        <v>54</v>
      </c>
      <c r="H265" s="2">
        <v>3</v>
      </c>
      <c r="I265" s="2">
        <v>0</v>
      </c>
      <c r="J265" s="2">
        <v>3</v>
      </c>
      <c r="K265" s="2">
        <v>0</v>
      </c>
    </row>
    <row r="266" spans="1:11" ht="15">
      <c r="A266" s="119">
        <v>13</v>
      </c>
      <c r="B266" s="127" t="s">
        <v>98</v>
      </c>
      <c r="C266" s="128"/>
      <c r="D266" s="2"/>
      <c r="G266" s="2">
        <v>53</v>
      </c>
      <c r="H266" s="2">
        <v>5</v>
      </c>
      <c r="I266" s="2">
        <v>0</v>
      </c>
      <c r="J266" s="2">
        <v>4</v>
      </c>
      <c r="K266" s="2">
        <v>1</v>
      </c>
    </row>
    <row r="267" spans="1:11" ht="15">
      <c r="A267" s="119">
        <v>14</v>
      </c>
      <c r="B267" s="127" t="s">
        <v>60</v>
      </c>
      <c r="C267" s="128"/>
      <c r="D267" s="2"/>
      <c r="G267" s="2">
        <v>51</v>
      </c>
      <c r="H267" s="2">
        <v>5</v>
      </c>
      <c r="I267" s="2">
        <v>0</v>
      </c>
      <c r="J267" s="2">
        <v>5</v>
      </c>
      <c r="K267" s="2">
        <v>0</v>
      </c>
    </row>
    <row r="268" spans="1:11" ht="15">
      <c r="A268" s="119">
        <v>15</v>
      </c>
      <c r="B268" s="127" t="s">
        <v>57</v>
      </c>
      <c r="C268" s="128"/>
      <c r="D268" s="2"/>
      <c r="G268" s="2">
        <v>43</v>
      </c>
      <c r="H268" s="2">
        <v>4</v>
      </c>
      <c r="I268" s="2">
        <v>0</v>
      </c>
      <c r="J268" s="2">
        <v>2</v>
      </c>
      <c r="K268" s="2">
        <v>2</v>
      </c>
    </row>
    <row r="269" spans="1:11" ht="15">
      <c r="A269" s="119">
        <v>16</v>
      </c>
      <c r="B269" s="127" t="s">
        <v>147</v>
      </c>
      <c r="C269" s="128"/>
      <c r="D269" s="2"/>
      <c r="G269" s="2">
        <v>42</v>
      </c>
      <c r="H269" s="2">
        <v>5</v>
      </c>
      <c r="I269" s="2">
        <v>0</v>
      </c>
      <c r="J269" s="2">
        <v>3</v>
      </c>
      <c r="K269" s="2">
        <v>2</v>
      </c>
    </row>
    <row r="270" spans="1:11" ht="15">
      <c r="A270" s="119">
        <v>17</v>
      </c>
      <c r="B270" s="127" t="s">
        <v>67</v>
      </c>
      <c r="C270" s="128"/>
      <c r="D270" s="2"/>
      <c r="G270" s="2">
        <v>38</v>
      </c>
      <c r="H270" s="2">
        <v>2</v>
      </c>
      <c r="I270" s="2">
        <v>0</v>
      </c>
      <c r="J270" s="2">
        <v>2</v>
      </c>
      <c r="K270" s="2">
        <v>0</v>
      </c>
    </row>
    <row r="271" spans="1:11" ht="15">
      <c r="A271" s="119">
        <v>18</v>
      </c>
      <c r="B271" s="127" t="s">
        <v>51</v>
      </c>
      <c r="C271" s="128"/>
      <c r="D271" s="2"/>
      <c r="G271" s="2">
        <v>33</v>
      </c>
      <c r="H271" s="2">
        <v>3</v>
      </c>
      <c r="I271" s="2">
        <v>0</v>
      </c>
      <c r="J271" s="2">
        <v>3</v>
      </c>
      <c r="K271" s="2">
        <v>0</v>
      </c>
    </row>
    <row r="272" spans="1:11" ht="15">
      <c r="A272" s="119">
        <v>19</v>
      </c>
      <c r="B272" s="127" t="s">
        <v>122</v>
      </c>
      <c r="C272" s="128"/>
      <c r="D272" s="2"/>
      <c r="G272" s="2">
        <v>28</v>
      </c>
      <c r="H272" s="2">
        <v>2</v>
      </c>
      <c r="I272" s="2">
        <v>0</v>
      </c>
      <c r="J272" s="2">
        <v>2</v>
      </c>
      <c r="K272" s="2">
        <v>0</v>
      </c>
    </row>
    <row r="273" spans="1:11" ht="15">
      <c r="A273" s="119">
        <v>20</v>
      </c>
      <c r="B273" s="127" t="s">
        <v>82</v>
      </c>
      <c r="C273" s="128"/>
      <c r="D273" s="2"/>
      <c r="G273" s="2">
        <v>27</v>
      </c>
      <c r="H273" s="2">
        <v>2</v>
      </c>
      <c r="I273" s="2">
        <v>0</v>
      </c>
      <c r="J273" s="2">
        <v>2</v>
      </c>
      <c r="K273" s="2">
        <v>0</v>
      </c>
    </row>
    <row r="274" spans="1:11" ht="15">
      <c r="A274" s="119">
        <v>21</v>
      </c>
      <c r="B274" s="127" t="s">
        <v>189</v>
      </c>
      <c r="C274" s="128"/>
      <c r="D274" s="2"/>
      <c r="G274" s="2">
        <v>27</v>
      </c>
      <c r="H274" s="2">
        <v>3</v>
      </c>
      <c r="I274" s="2">
        <v>0</v>
      </c>
      <c r="J274" s="2">
        <v>2</v>
      </c>
      <c r="K274" s="2">
        <v>1</v>
      </c>
    </row>
    <row r="275" spans="1:11" ht="15">
      <c r="A275" s="119">
        <v>22</v>
      </c>
      <c r="B275" s="127" t="s">
        <v>86</v>
      </c>
      <c r="C275" s="128"/>
      <c r="D275" s="2"/>
      <c r="G275" s="2">
        <v>24</v>
      </c>
      <c r="H275" s="2">
        <v>2</v>
      </c>
      <c r="I275" s="2">
        <v>0</v>
      </c>
      <c r="J275" s="2">
        <v>2</v>
      </c>
      <c r="K275" s="2">
        <v>0</v>
      </c>
    </row>
    <row r="276" spans="1:11" ht="15">
      <c r="A276" s="119">
        <v>23</v>
      </c>
      <c r="B276" s="127" t="s">
        <v>36</v>
      </c>
      <c r="C276" s="128"/>
      <c r="D276" s="2"/>
      <c r="G276" s="2">
        <v>20</v>
      </c>
      <c r="H276" s="2">
        <v>1</v>
      </c>
      <c r="I276" s="2">
        <v>0</v>
      </c>
      <c r="J276" s="2">
        <v>1</v>
      </c>
      <c r="K276" s="2">
        <v>0</v>
      </c>
    </row>
    <row r="277" spans="1:11" ht="15">
      <c r="A277" s="119">
        <v>24</v>
      </c>
      <c r="B277" s="127" t="s">
        <v>144</v>
      </c>
      <c r="C277" s="128"/>
      <c r="D277" s="2"/>
      <c r="G277" s="2">
        <v>20</v>
      </c>
      <c r="H277" s="2">
        <v>1</v>
      </c>
      <c r="I277" s="2">
        <v>0</v>
      </c>
      <c r="J277" s="2">
        <v>1</v>
      </c>
      <c r="K277" s="2">
        <v>0</v>
      </c>
    </row>
    <row r="278" spans="1:11" ht="15">
      <c r="A278" s="119">
        <v>25</v>
      </c>
      <c r="B278" s="127" t="s">
        <v>76</v>
      </c>
      <c r="C278" s="128"/>
      <c r="D278" s="2"/>
      <c r="G278" s="2">
        <v>19</v>
      </c>
      <c r="H278" s="2">
        <v>1</v>
      </c>
      <c r="I278" s="2">
        <v>0</v>
      </c>
      <c r="J278" s="2">
        <v>1</v>
      </c>
      <c r="K278" s="2">
        <v>0</v>
      </c>
    </row>
    <row r="279" spans="1:11" ht="15">
      <c r="A279" s="119">
        <v>26</v>
      </c>
      <c r="B279" s="127" t="s">
        <v>299</v>
      </c>
      <c r="C279" s="128"/>
      <c r="D279" s="2"/>
      <c r="G279" s="2">
        <v>18</v>
      </c>
      <c r="H279" s="2">
        <v>1</v>
      </c>
      <c r="I279" s="2">
        <v>1</v>
      </c>
      <c r="J279" s="2">
        <v>0</v>
      </c>
      <c r="K279" s="2">
        <v>0</v>
      </c>
    </row>
    <row r="280" spans="1:11" ht="15">
      <c r="A280" s="119">
        <v>27</v>
      </c>
      <c r="B280" s="127" t="s">
        <v>159</v>
      </c>
      <c r="C280" s="128"/>
      <c r="D280" s="2"/>
      <c r="G280" s="2">
        <v>18</v>
      </c>
      <c r="H280" s="2">
        <v>1</v>
      </c>
      <c r="I280" s="2">
        <v>0</v>
      </c>
      <c r="J280" s="2">
        <v>1</v>
      </c>
      <c r="K280" s="2">
        <v>0</v>
      </c>
    </row>
    <row r="281" spans="1:11" ht="15">
      <c r="A281" s="119">
        <v>28</v>
      </c>
      <c r="B281" s="127" t="s">
        <v>62</v>
      </c>
      <c r="C281" s="128"/>
      <c r="D281" s="2"/>
      <c r="G281" s="2">
        <v>16</v>
      </c>
      <c r="H281" s="2">
        <v>1</v>
      </c>
      <c r="I281" s="2">
        <v>0</v>
      </c>
      <c r="J281" s="2">
        <v>1</v>
      </c>
      <c r="K281" s="2">
        <v>0</v>
      </c>
    </row>
    <row r="282" spans="1:11" ht="15">
      <c r="A282" s="119">
        <v>29</v>
      </c>
      <c r="B282" s="127" t="s">
        <v>79</v>
      </c>
      <c r="C282" s="128"/>
      <c r="D282" s="2"/>
      <c r="G282" s="2">
        <v>15</v>
      </c>
      <c r="H282" s="2">
        <v>1</v>
      </c>
      <c r="I282" s="2">
        <v>0</v>
      </c>
      <c r="J282" s="2">
        <v>1</v>
      </c>
      <c r="K282" s="2">
        <v>0</v>
      </c>
    </row>
    <row r="283" spans="1:11" ht="15">
      <c r="A283" s="119">
        <v>30</v>
      </c>
      <c r="B283" s="127" t="s">
        <v>100</v>
      </c>
      <c r="C283" s="128"/>
      <c r="D283" s="2"/>
      <c r="G283" s="2">
        <v>14</v>
      </c>
      <c r="H283" s="2">
        <v>1</v>
      </c>
      <c r="I283" s="2">
        <v>0</v>
      </c>
      <c r="J283" s="2">
        <v>1</v>
      </c>
      <c r="K283" s="2">
        <v>0</v>
      </c>
    </row>
    <row r="284" spans="1:11" ht="15">
      <c r="A284" s="119">
        <v>31</v>
      </c>
      <c r="B284" s="127" t="s">
        <v>129</v>
      </c>
      <c r="C284" s="128"/>
      <c r="D284" s="2"/>
      <c r="G284" s="2">
        <v>8</v>
      </c>
      <c r="H284" s="2">
        <v>1</v>
      </c>
      <c r="I284" s="2">
        <v>0</v>
      </c>
      <c r="J284" s="2">
        <v>1</v>
      </c>
      <c r="K284" s="2">
        <v>0</v>
      </c>
    </row>
    <row r="285" spans="1:11" ht="15">
      <c r="A285" s="119">
        <v>32</v>
      </c>
      <c r="B285" s="127" t="s">
        <v>171</v>
      </c>
      <c r="C285" s="128"/>
      <c r="D285" s="2"/>
      <c r="G285" s="2">
        <v>2</v>
      </c>
      <c r="H285" s="2">
        <v>1</v>
      </c>
      <c r="I285" s="2">
        <v>0</v>
      </c>
      <c r="J285" s="2">
        <v>1</v>
      </c>
      <c r="K285" s="2">
        <v>0</v>
      </c>
    </row>
    <row r="286" spans="1:11" ht="15">
      <c r="A286" s="119"/>
      <c r="B286" s="127" t="s">
        <v>250</v>
      </c>
      <c r="C286" s="128"/>
      <c r="D286" s="2"/>
      <c r="G286" s="2">
        <v>12</v>
      </c>
      <c r="H286" s="2">
        <v>6</v>
      </c>
      <c r="I286" s="2">
        <v>0</v>
      </c>
      <c r="J286" s="2">
        <v>0</v>
      </c>
      <c r="K286" s="2">
        <v>6</v>
      </c>
    </row>
    <row r="287" spans="1:11" ht="15">
      <c r="A287" s="129"/>
      <c r="B287" s="130"/>
      <c r="C287" s="130"/>
      <c r="D287" s="129"/>
      <c r="E287" s="129"/>
      <c r="F287" s="131" t="s">
        <v>360</v>
      </c>
      <c r="G287" s="129"/>
      <c r="H287" s="132">
        <f>SUM(H254:H286)</f>
        <v>218</v>
      </c>
      <c r="I287" s="132">
        <f>SUM(I254:I286)</f>
        <v>14</v>
      </c>
      <c r="J287" s="132">
        <f>SUM(J254:J286)</f>
        <v>158</v>
      </c>
      <c r="K287" s="132">
        <f>SUM(K254:K286)</f>
        <v>46</v>
      </c>
    </row>
    <row r="288" spans="1:11" ht="15">
      <c r="A288" s="119"/>
      <c r="B288" s="120" t="s">
        <v>361</v>
      </c>
      <c r="C288" s="119"/>
      <c r="D288" s="86"/>
      <c r="E288" s="119"/>
      <c r="F288" s="86"/>
      <c r="G288" s="119"/>
      <c r="H288" s="132" t="s">
        <v>7</v>
      </c>
      <c r="I288" s="119"/>
      <c r="J288" s="119"/>
      <c r="K288" s="133" t="s">
        <v>362</v>
      </c>
    </row>
    <row r="289" spans="1:12" ht="15">
      <c r="A289" s="119">
        <v>1</v>
      </c>
      <c r="B289" s="86" t="s">
        <v>48</v>
      </c>
      <c r="C289" s="119"/>
      <c r="D289" s="86"/>
      <c r="E289" s="119"/>
      <c r="F289" s="86"/>
      <c r="G289" s="119"/>
      <c r="H289" s="119">
        <v>496</v>
      </c>
      <c r="I289" s="119"/>
      <c r="J289" s="119"/>
      <c r="K289" s="119">
        <v>34</v>
      </c>
      <c r="L289" s="2"/>
    </row>
    <row r="290" spans="1:12" ht="15">
      <c r="A290" s="119">
        <v>2</v>
      </c>
      <c r="B290" s="86" t="s">
        <v>53</v>
      </c>
      <c r="C290" s="119"/>
      <c r="D290" s="86"/>
      <c r="E290" s="119"/>
      <c r="F290" s="86"/>
      <c r="G290" s="119"/>
      <c r="H290" s="119">
        <v>262</v>
      </c>
      <c r="I290" s="119"/>
      <c r="J290" s="119"/>
      <c r="K290" s="119">
        <v>22</v>
      </c>
      <c r="L290" s="2"/>
    </row>
    <row r="291" spans="1:12" ht="15">
      <c r="A291" s="119">
        <v>3</v>
      </c>
      <c r="B291" s="86" t="s">
        <v>43</v>
      </c>
      <c r="C291" s="119"/>
      <c r="D291" s="86"/>
      <c r="E291" s="119"/>
      <c r="F291" s="86"/>
      <c r="G291" s="119"/>
      <c r="H291" s="119">
        <v>261</v>
      </c>
      <c r="I291" s="119"/>
      <c r="J291" s="119"/>
      <c r="K291" s="119">
        <v>15</v>
      </c>
      <c r="L291" s="2"/>
    </row>
    <row r="292" spans="1:12" ht="15">
      <c r="A292" s="119">
        <v>4</v>
      </c>
      <c r="B292" s="86" t="s">
        <v>38</v>
      </c>
      <c r="C292" s="119"/>
      <c r="D292" s="86"/>
      <c r="E292" s="119"/>
      <c r="F292" s="86"/>
      <c r="G292" s="119"/>
      <c r="H292" s="119">
        <v>175</v>
      </c>
      <c r="I292" s="119"/>
      <c r="J292" s="119"/>
      <c r="K292" s="119">
        <v>10</v>
      </c>
      <c r="L292" s="2"/>
    </row>
    <row r="293" spans="1:12" ht="15">
      <c r="A293" s="119">
        <v>5</v>
      </c>
      <c r="B293" s="86" t="s">
        <v>46</v>
      </c>
      <c r="C293" s="119"/>
      <c r="D293" s="86"/>
      <c r="E293" s="119"/>
      <c r="F293" s="86"/>
      <c r="G293" s="119"/>
      <c r="H293" s="119">
        <v>172</v>
      </c>
      <c r="I293" s="119"/>
      <c r="J293" s="119"/>
      <c r="K293" s="119">
        <v>12</v>
      </c>
      <c r="L293" s="2"/>
    </row>
    <row r="294" spans="1:12" ht="15">
      <c r="A294" s="119">
        <v>6</v>
      </c>
      <c r="B294" s="86" t="s">
        <v>102</v>
      </c>
      <c r="C294" s="119"/>
      <c r="D294" s="86"/>
      <c r="E294" s="119"/>
      <c r="F294" s="86"/>
      <c r="G294" s="119"/>
      <c r="H294" s="119">
        <v>156</v>
      </c>
      <c r="I294" s="119"/>
      <c r="J294" s="119"/>
      <c r="K294" s="119">
        <v>11</v>
      </c>
      <c r="L294" s="2"/>
    </row>
    <row r="295" spans="1:12" ht="15">
      <c r="A295" s="119">
        <v>7</v>
      </c>
      <c r="B295" s="86" t="s">
        <v>88</v>
      </c>
      <c r="C295" s="119"/>
      <c r="D295" s="86"/>
      <c r="E295" s="119"/>
      <c r="F295" s="86"/>
      <c r="G295" s="119"/>
      <c r="H295" s="119">
        <v>115</v>
      </c>
      <c r="I295" s="119"/>
      <c r="J295" s="119"/>
      <c r="K295" s="119">
        <v>7</v>
      </c>
      <c r="L295" s="2"/>
    </row>
    <row r="296" spans="1:12" ht="15">
      <c r="A296" s="119">
        <v>8</v>
      </c>
      <c r="B296" s="86" t="s">
        <v>40</v>
      </c>
      <c r="C296" s="119"/>
      <c r="D296" s="86"/>
      <c r="E296" s="119"/>
      <c r="F296" s="86"/>
      <c r="G296" s="119"/>
      <c r="H296" s="119">
        <v>92</v>
      </c>
      <c r="I296" s="119"/>
      <c r="J296" s="119"/>
      <c r="K296" s="119">
        <v>5</v>
      </c>
      <c r="L296" s="2"/>
    </row>
    <row r="297" spans="1:12" ht="15">
      <c r="A297" s="119">
        <v>9</v>
      </c>
      <c r="B297" s="86" t="s">
        <v>91</v>
      </c>
      <c r="C297" s="119"/>
      <c r="D297" s="86"/>
      <c r="E297" s="119"/>
      <c r="F297" s="86"/>
      <c r="G297" s="119"/>
      <c r="H297" s="119">
        <v>80</v>
      </c>
      <c r="I297" s="119"/>
      <c r="J297" s="119"/>
      <c r="K297" s="119">
        <v>6</v>
      </c>
      <c r="L297" s="2"/>
    </row>
    <row r="298" spans="1:12" ht="15">
      <c r="A298" s="119">
        <v>10</v>
      </c>
      <c r="B298" s="86" t="s">
        <v>84</v>
      </c>
      <c r="C298" s="119"/>
      <c r="D298" s="86"/>
      <c r="E298" s="119"/>
      <c r="F298" s="86"/>
      <c r="G298" s="119"/>
      <c r="H298" s="119">
        <v>61</v>
      </c>
      <c r="I298" s="119"/>
      <c r="J298" s="119"/>
      <c r="K298" s="119">
        <v>4</v>
      </c>
      <c r="L298" s="2"/>
    </row>
    <row r="299" spans="1:12" ht="15">
      <c r="A299" s="119">
        <v>11</v>
      </c>
      <c r="B299" s="86" t="s">
        <v>98</v>
      </c>
      <c r="C299" s="119"/>
      <c r="D299" s="86"/>
      <c r="E299" s="119"/>
      <c r="F299" s="86"/>
      <c r="G299" s="119"/>
      <c r="H299" s="119">
        <v>59</v>
      </c>
      <c r="I299" s="119"/>
      <c r="J299" s="119"/>
      <c r="K299" s="119">
        <v>4</v>
      </c>
      <c r="L299" s="2"/>
    </row>
    <row r="300" spans="1:12" ht="15">
      <c r="A300" s="119">
        <v>12</v>
      </c>
      <c r="B300" s="86" t="s">
        <v>60</v>
      </c>
      <c r="C300" s="119"/>
      <c r="D300" s="86"/>
      <c r="E300" s="119"/>
      <c r="F300" s="86"/>
      <c r="G300" s="119"/>
      <c r="H300" s="119">
        <v>58</v>
      </c>
      <c r="I300" s="119"/>
      <c r="J300" s="119"/>
      <c r="K300" s="119">
        <v>5</v>
      </c>
      <c r="L300" s="2"/>
    </row>
    <row r="301" spans="1:12" ht="15">
      <c r="A301" s="119">
        <v>13</v>
      </c>
      <c r="B301" s="86" t="s">
        <v>147</v>
      </c>
      <c r="C301" s="119"/>
      <c r="D301" s="86"/>
      <c r="E301" s="119"/>
      <c r="F301" s="86"/>
      <c r="G301" s="119"/>
      <c r="H301" s="119">
        <v>46</v>
      </c>
      <c r="I301" s="119"/>
      <c r="J301" s="119"/>
      <c r="K301" s="119">
        <v>3</v>
      </c>
      <c r="L301" s="2"/>
    </row>
    <row r="302" spans="1:12" ht="15">
      <c r="A302" s="119">
        <v>14</v>
      </c>
      <c r="B302" s="86" t="s">
        <v>57</v>
      </c>
      <c r="C302" s="119"/>
      <c r="D302" s="86"/>
      <c r="E302" s="119"/>
      <c r="F302" s="86"/>
      <c r="G302" s="119"/>
      <c r="H302" s="119">
        <v>39</v>
      </c>
      <c r="I302" s="119"/>
      <c r="J302" s="119"/>
      <c r="K302" s="119">
        <v>2</v>
      </c>
      <c r="L302" s="2"/>
    </row>
    <row r="303" spans="1:12" ht="15">
      <c r="A303" s="119">
        <v>15</v>
      </c>
      <c r="B303" s="86" t="s">
        <v>67</v>
      </c>
      <c r="C303" s="119"/>
      <c r="D303" s="86"/>
      <c r="E303" s="119"/>
      <c r="F303" s="86"/>
      <c r="G303" s="119"/>
      <c r="H303" s="119">
        <v>38</v>
      </c>
      <c r="I303" s="119"/>
      <c r="J303" s="119"/>
      <c r="K303" s="119">
        <v>2</v>
      </c>
      <c r="L303" s="2"/>
    </row>
    <row r="304" spans="1:12" ht="15">
      <c r="A304" s="119">
        <v>16</v>
      </c>
      <c r="B304" s="86" t="s">
        <v>51</v>
      </c>
      <c r="C304" s="119"/>
      <c r="D304" s="86"/>
      <c r="E304" s="119"/>
      <c r="F304" s="86"/>
      <c r="G304" s="119"/>
      <c r="H304" s="119">
        <v>33</v>
      </c>
      <c r="I304" s="119"/>
      <c r="J304" s="119"/>
      <c r="K304" s="119">
        <v>3</v>
      </c>
      <c r="L304" s="2"/>
    </row>
    <row r="305" spans="1:12" ht="15">
      <c r="A305" s="119">
        <v>17</v>
      </c>
      <c r="B305" s="86" t="s">
        <v>122</v>
      </c>
      <c r="C305" s="119"/>
      <c r="D305" s="86"/>
      <c r="E305" s="119"/>
      <c r="F305" s="86"/>
      <c r="G305" s="119"/>
      <c r="H305" s="119">
        <v>31</v>
      </c>
      <c r="I305" s="119"/>
      <c r="J305" s="119"/>
      <c r="K305" s="119">
        <v>2</v>
      </c>
      <c r="L305" s="2"/>
    </row>
    <row r="306" spans="1:12" ht="15">
      <c r="A306" s="119">
        <v>18</v>
      </c>
      <c r="B306" s="86" t="s">
        <v>82</v>
      </c>
      <c r="C306" s="119"/>
      <c r="D306" s="86"/>
      <c r="E306" s="119"/>
      <c r="F306" s="86"/>
      <c r="G306" s="119"/>
      <c r="H306" s="119">
        <v>29</v>
      </c>
      <c r="I306" s="119"/>
      <c r="J306" s="119"/>
      <c r="K306" s="119">
        <v>2</v>
      </c>
      <c r="L306" s="2"/>
    </row>
    <row r="307" spans="1:12" ht="15">
      <c r="A307" s="119">
        <v>19</v>
      </c>
      <c r="B307" s="86" t="s">
        <v>86</v>
      </c>
      <c r="C307" s="119"/>
      <c r="D307" s="86"/>
      <c r="E307" s="119"/>
      <c r="F307" s="86"/>
      <c r="G307" s="119"/>
      <c r="H307" s="119">
        <v>24</v>
      </c>
      <c r="I307" s="119"/>
      <c r="J307" s="119"/>
      <c r="K307" s="119">
        <v>2</v>
      </c>
      <c r="L307" s="2"/>
    </row>
    <row r="308" spans="1:12" ht="15">
      <c r="A308" s="119">
        <v>20</v>
      </c>
      <c r="B308" s="86" t="s">
        <v>159</v>
      </c>
      <c r="C308" s="119"/>
      <c r="D308" s="86"/>
      <c r="E308" s="119"/>
      <c r="F308" s="86"/>
      <c r="G308" s="119"/>
      <c r="H308" s="119">
        <v>18</v>
      </c>
      <c r="I308" s="119"/>
      <c r="J308" s="119"/>
      <c r="K308" s="119">
        <v>1</v>
      </c>
      <c r="L308" s="2"/>
    </row>
    <row r="309" spans="1:12" ht="15">
      <c r="A309" s="119">
        <v>21</v>
      </c>
      <c r="B309" s="86" t="s">
        <v>62</v>
      </c>
      <c r="C309" s="119"/>
      <c r="D309" s="86"/>
      <c r="E309" s="119"/>
      <c r="F309" s="86"/>
      <c r="G309" s="119"/>
      <c r="H309" s="119">
        <v>16</v>
      </c>
      <c r="I309" s="119"/>
      <c r="J309" s="119"/>
      <c r="K309" s="119">
        <v>1</v>
      </c>
      <c r="L309" s="2"/>
    </row>
    <row r="310" spans="1:12" ht="15">
      <c r="A310" s="119">
        <v>22</v>
      </c>
      <c r="B310" s="86" t="s">
        <v>100</v>
      </c>
      <c r="C310" s="119"/>
      <c r="D310" s="86"/>
      <c r="E310" s="119"/>
      <c r="F310" s="86"/>
      <c r="G310" s="119"/>
      <c r="H310" s="119">
        <v>15</v>
      </c>
      <c r="I310" s="119"/>
      <c r="J310" s="119"/>
      <c r="K310" s="119">
        <v>1</v>
      </c>
      <c r="L310" s="2"/>
    </row>
    <row r="311" spans="1:12" ht="15">
      <c r="A311" s="119">
        <v>23</v>
      </c>
      <c r="B311" s="86" t="s">
        <v>129</v>
      </c>
      <c r="C311" s="119"/>
      <c r="D311" s="86"/>
      <c r="E311" s="119"/>
      <c r="F311" s="86"/>
      <c r="G311" s="119"/>
      <c r="H311" s="119">
        <v>8</v>
      </c>
      <c r="I311" s="119"/>
      <c r="J311" s="119"/>
      <c r="K311" s="119">
        <v>1</v>
      </c>
      <c r="L311" s="2"/>
    </row>
    <row r="312" spans="1:13" ht="15">
      <c r="A312" s="119"/>
      <c r="B312" s="86"/>
      <c r="C312" s="119"/>
      <c r="D312" s="134" t="s">
        <v>363</v>
      </c>
      <c r="E312" s="119"/>
      <c r="F312" s="134" t="s">
        <v>364</v>
      </c>
      <c r="G312" s="119"/>
      <c r="H312" s="119"/>
      <c r="I312" s="119"/>
      <c r="J312" s="119"/>
      <c r="K312" s="121"/>
      <c r="L312" s="86"/>
      <c r="M312" s="86"/>
    </row>
    <row r="313" spans="1:13" ht="15">
      <c r="A313" s="119"/>
      <c r="B313" s="86"/>
      <c r="C313" s="119"/>
      <c r="D313" s="86" t="s">
        <v>365</v>
      </c>
      <c r="E313" s="119"/>
      <c r="F313" s="86" t="s">
        <v>366</v>
      </c>
      <c r="G313" s="119"/>
      <c r="H313" s="119"/>
      <c r="I313" s="119"/>
      <c r="J313" s="119"/>
      <c r="K313" s="121"/>
      <c r="L313" s="86"/>
      <c r="M313" s="86"/>
    </row>
    <row r="314" spans="1:13" ht="15">
      <c r="A314" s="119"/>
      <c r="B314" s="86"/>
      <c r="C314" s="119"/>
      <c r="D314" s="86" t="s">
        <v>367</v>
      </c>
      <c r="E314" s="119"/>
      <c r="F314" s="86" t="s">
        <v>368</v>
      </c>
      <c r="G314" s="119"/>
      <c r="H314" s="86"/>
      <c r="I314" s="86"/>
      <c r="J314" s="119"/>
      <c r="K314" s="121"/>
      <c r="L314" s="86"/>
      <c r="M314" s="86"/>
    </row>
    <row r="315" spans="1:13" ht="15">
      <c r="A315" s="119"/>
      <c r="B315" s="86"/>
      <c r="C315" s="119"/>
      <c r="D315" s="86" t="s">
        <v>369</v>
      </c>
      <c r="E315" s="119"/>
      <c r="F315" s="86" t="s">
        <v>370</v>
      </c>
      <c r="G315" s="119"/>
      <c r="H315" s="86"/>
      <c r="I315" s="86"/>
      <c r="J315" s="119"/>
      <c r="K315" s="121"/>
      <c r="L315" s="86"/>
      <c r="M315" s="86"/>
    </row>
    <row r="316" spans="1:13" ht="15">
      <c r="A316" s="119"/>
      <c r="B316" s="86"/>
      <c r="C316" s="119"/>
      <c r="D316" s="86" t="s">
        <v>371</v>
      </c>
      <c r="E316" s="119"/>
      <c r="F316" s="86"/>
      <c r="G316" s="119"/>
      <c r="H316" s="86"/>
      <c r="I316" s="86"/>
      <c r="J316" s="119"/>
      <c r="K316" s="121"/>
      <c r="L316" s="86"/>
      <c r="M316" s="86"/>
    </row>
    <row r="317" spans="1:13" ht="15">
      <c r="A317" s="119"/>
      <c r="B317" s="86"/>
      <c r="C317" s="119"/>
      <c r="D317" s="86" t="s">
        <v>372</v>
      </c>
      <c r="E317" s="119"/>
      <c r="F317" s="86"/>
      <c r="G317" s="119"/>
      <c r="H317" s="86"/>
      <c r="I317" s="86"/>
      <c r="J317" s="119"/>
      <c r="K317" s="121"/>
      <c r="L317" s="86"/>
      <c r="M317" s="86"/>
    </row>
    <row r="318" spans="1:13" ht="15">
      <c r="A318" s="119"/>
      <c r="B318" s="86"/>
      <c r="C318" s="119"/>
      <c r="D318" s="86" t="s">
        <v>373</v>
      </c>
      <c r="E318" s="119"/>
      <c r="F318" s="86"/>
      <c r="G318" s="119"/>
      <c r="H318" s="86"/>
      <c r="I318" s="86"/>
      <c r="J318" s="119"/>
      <c r="K318" s="121"/>
      <c r="L318" s="86"/>
      <c r="M318" s="86"/>
    </row>
    <row r="319" spans="1:13" ht="15">
      <c r="A319" s="119"/>
      <c r="B319" s="86"/>
      <c r="C319" s="119"/>
      <c r="D319" s="86" t="s">
        <v>374</v>
      </c>
      <c r="E319" s="119"/>
      <c r="F319" s="86"/>
      <c r="G319" s="119"/>
      <c r="H319" s="86"/>
      <c r="I319" s="86"/>
      <c r="J319" s="119"/>
      <c r="K319" s="121"/>
      <c r="L319" s="86"/>
      <c r="M319" s="86"/>
    </row>
    <row r="320" spans="1:13" ht="15">
      <c r="A320" s="119"/>
      <c r="B320" s="86"/>
      <c r="C320" s="119"/>
      <c r="D320" s="86"/>
      <c r="E320" s="119"/>
      <c r="F320" s="86"/>
      <c r="G320" s="119"/>
      <c r="H320" s="86"/>
      <c r="I320" s="86"/>
      <c r="J320" s="119"/>
      <c r="K320" s="121"/>
      <c r="L320" s="86"/>
      <c r="M320" s="86"/>
    </row>
    <row r="321" spans="1:13" ht="15">
      <c r="A321" s="119"/>
      <c r="B321" s="86"/>
      <c r="C321" s="119"/>
      <c r="D321" s="86"/>
      <c r="E321" s="119"/>
      <c r="F321" s="86"/>
      <c r="G321" s="119"/>
      <c r="H321" s="86"/>
      <c r="I321" s="86"/>
      <c r="J321" s="119"/>
      <c r="K321" s="121"/>
      <c r="L321" s="86"/>
      <c r="M321" s="86"/>
    </row>
    <row r="322" spans="1:13" ht="15">
      <c r="A322" s="119"/>
      <c r="B322" s="86"/>
      <c r="C322" s="119"/>
      <c r="D322" s="86"/>
      <c r="E322" s="119"/>
      <c r="F322" s="86" t="s">
        <v>375</v>
      </c>
      <c r="G322" s="119"/>
      <c r="H322" s="86"/>
      <c r="I322" s="86"/>
      <c r="J322" s="119"/>
      <c r="K322" s="121"/>
      <c r="L322" s="86"/>
      <c r="M322" s="86"/>
    </row>
    <row r="323" spans="1:13" ht="15">
      <c r="A323" s="119"/>
      <c r="B323" s="86"/>
      <c r="C323" s="119"/>
      <c r="D323" s="86"/>
      <c r="E323" s="119"/>
      <c r="F323" s="86"/>
      <c r="G323" s="119"/>
      <c r="H323" s="86"/>
      <c r="I323" s="86"/>
      <c r="J323" s="119"/>
      <c r="K323" s="121"/>
      <c r="L323" s="86"/>
      <c r="M323" s="86"/>
    </row>
    <row r="324" spans="1:13" ht="15">
      <c r="A324" s="119"/>
      <c r="B324" s="86"/>
      <c r="C324" s="119"/>
      <c r="D324" s="86"/>
      <c r="E324" s="119"/>
      <c r="F324" s="86"/>
      <c r="G324" s="119"/>
      <c r="H324" s="86"/>
      <c r="I324" s="86"/>
      <c r="J324" s="119"/>
      <c r="K324" s="121"/>
      <c r="L324" s="86"/>
      <c r="M324" s="86"/>
    </row>
    <row r="325" spans="1:13" ht="15">
      <c r="A325" s="119"/>
      <c r="B325" s="86"/>
      <c r="C325" s="119"/>
      <c r="D325" s="86"/>
      <c r="E325" s="119"/>
      <c r="F325" s="86"/>
      <c r="G325" s="119"/>
      <c r="H325" s="86"/>
      <c r="I325" s="86"/>
      <c r="J325" s="119"/>
      <c r="K325" s="121"/>
      <c r="L325" s="86"/>
      <c r="M325" s="86"/>
    </row>
    <row r="326" spans="1:13" ht="15">
      <c r="A326" s="119"/>
      <c r="B326" s="86"/>
      <c r="C326" s="119"/>
      <c r="D326" s="86"/>
      <c r="E326" s="119"/>
      <c r="F326" s="86"/>
      <c r="G326" s="119"/>
      <c r="H326" s="86"/>
      <c r="I326" s="86"/>
      <c r="J326" s="119"/>
      <c r="K326" s="121"/>
      <c r="L326" s="86"/>
      <c r="M326" s="86"/>
    </row>
    <row r="327" spans="1:13" ht="15">
      <c r="A327" s="119"/>
      <c r="B327" s="86"/>
      <c r="C327" s="119"/>
      <c r="D327" s="86"/>
      <c r="E327" s="119"/>
      <c r="F327" s="86"/>
      <c r="G327" s="119"/>
      <c r="H327" s="86"/>
      <c r="I327" s="86"/>
      <c r="J327" s="119"/>
      <c r="K327" s="121"/>
      <c r="L327" s="86"/>
      <c r="M327" s="86"/>
    </row>
    <row r="328" spans="1:13" ht="15">
      <c r="A328" s="119"/>
      <c r="B328" s="86"/>
      <c r="C328" s="119"/>
      <c r="D328" s="86"/>
      <c r="E328" s="119"/>
      <c r="F328" s="86"/>
      <c r="G328" s="119"/>
      <c r="H328" s="86"/>
      <c r="I328" s="86"/>
      <c r="J328" s="119"/>
      <c r="K328" s="121"/>
      <c r="L328" s="86"/>
      <c r="M328" s="86"/>
    </row>
    <row r="329" spans="1:13" ht="15">
      <c r="A329" s="119"/>
      <c r="B329" s="86"/>
      <c r="C329" s="119"/>
      <c r="D329" s="86"/>
      <c r="E329" s="119"/>
      <c r="F329" s="86"/>
      <c r="G329" s="119"/>
      <c r="H329" s="86"/>
      <c r="I329" s="86"/>
      <c r="J329" s="119"/>
      <c r="K329" s="121"/>
      <c r="L329" s="86"/>
      <c r="M329" s="86"/>
    </row>
    <row r="330" spans="1:13" ht="15">
      <c r="A330" s="119"/>
      <c r="B330" s="86"/>
      <c r="C330" s="119"/>
      <c r="D330" s="86"/>
      <c r="E330" s="119"/>
      <c r="F330" s="86"/>
      <c r="G330" s="119"/>
      <c r="H330" s="86"/>
      <c r="I330" s="86"/>
      <c r="J330" s="119"/>
      <c r="K330" s="121"/>
      <c r="L330" s="86"/>
      <c r="M330" s="86"/>
    </row>
    <row r="331" spans="1:13" ht="15">
      <c r="A331" s="119"/>
      <c r="B331" s="86"/>
      <c r="C331" s="119"/>
      <c r="D331" s="86"/>
      <c r="E331" s="119"/>
      <c r="F331" s="86"/>
      <c r="G331" s="119"/>
      <c r="H331" s="86"/>
      <c r="I331" s="86"/>
      <c r="J331" s="119"/>
      <c r="K331" s="121"/>
      <c r="L331" s="86"/>
      <c r="M331" s="86"/>
    </row>
    <row r="332" spans="1:13" ht="15">
      <c r="A332" s="119"/>
      <c r="B332" s="86"/>
      <c r="C332" s="119"/>
      <c r="D332" s="86"/>
      <c r="E332" s="119"/>
      <c r="F332" s="86"/>
      <c r="G332" s="119"/>
      <c r="H332" s="86"/>
      <c r="I332" s="86"/>
      <c r="J332" s="119"/>
      <c r="K332" s="121"/>
      <c r="L332" s="86"/>
      <c r="M332" s="86"/>
    </row>
    <row r="333" spans="1:13" ht="15">
      <c r="A333" s="119"/>
      <c r="B333" s="86"/>
      <c r="C333" s="119"/>
      <c r="D333" s="86"/>
      <c r="E333" s="119"/>
      <c r="F333" s="86"/>
      <c r="G333" s="119"/>
      <c r="H333" s="86"/>
      <c r="I333" s="86"/>
      <c r="J333" s="119"/>
      <c r="K333" s="121"/>
      <c r="L333" s="86"/>
      <c r="M333" s="86"/>
    </row>
    <row r="334" spans="1:13" ht="15">
      <c r="A334" s="119"/>
      <c r="B334" s="86"/>
      <c r="C334" s="119"/>
      <c r="D334" s="86"/>
      <c r="E334" s="119"/>
      <c r="F334" s="86"/>
      <c r="G334" s="119"/>
      <c r="H334" s="86"/>
      <c r="I334" s="86"/>
      <c r="J334" s="119"/>
      <c r="K334" s="121"/>
      <c r="L334" s="86"/>
      <c r="M334" s="86"/>
    </row>
    <row r="335" spans="1:13" ht="15">
      <c r="A335" s="119"/>
      <c r="B335" s="86"/>
      <c r="C335" s="119"/>
      <c r="D335" s="86"/>
      <c r="E335" s="119"/>
      <c r="F335" s="86"/>
      <c r="G335" s="119"/>
      <c r="H335" s="86"/>
      <c r="I335" s="86"/>
      <c r="J335" s="119"/>
      <c r="K335" s="121"/>
      <c r="L335" s="86"/>
      <c r="M335" s="86"/>
    </row>
    <row r="336" spans="1:13" ht="15">
      <c r="A336" s="119"/>
      <c r="B336" s="86"/>
      <c r="C336" s="119"/>
      <c r="D336" s="86"/>
      <c r="E336" s="119"/>
      <c r="F336" s="86"/>
      <c r="G336" s="119"/>
      <c r="H336" s="86"/>
      <c r="I336" s="86"/>
      <c r="J336" s="119"/>
      <c r="K336" s="121"/>
      <c r="L336" s="86"/>
      <c r="M336" s="86"/>
    </row>
    <row r="337" spans="1:13" ht="15">
      <c r="A337" s="119"/>
      <c r="B337" s="86"/>
      <c r="C337" s="119"/>
      <c r="D337" s="86"/>
      <c r="E337" s="119"/>
      <c r="F337" s="86"/>
      <c r="G337" s="119"/>
      <c r="H337" s="86"/>
      <c r="I337" s="86"/>
      <c r="J337" s="119"/>
      <c r="K337" s="121"/>
      <c r="L337" s="86"/>
      <c r="M337" s="86"/>
    </row>
    <row r="338" spans="1:13" ht="15">
      <c r="A338" s="119"/>
      <c r="B338" s="86"/>
      <c r="C338" s="119"/>
      <c r="D338" s="86"/>
      <c r="E338" s="119"/>
      <c r="F338" s="86"/>
      <c r="G338" s="119"/>
      <c r="H338" s="86"/>
      <c r="I338" s="86"/>
      <c r="J338" s="119"/>
      <c r="K338" s="121"/>
      <c r="L338" s="86"/>
      <c r="M338" s="86"/>
    </row>
    <row r="339" spans="1:13" ht="15">
      <c r="A339" s="119"/>
      <c r="B339" s="86"/>
      <c r="C339" s="119"/>
      <c r="D339" s="86"/>
      <c r="E339" s="119"/>
      <c r="F339" s="86"/>
      <c r="G339" s="119"/>
      <c r="H339" s="86"/>
      <c r="I339" s="86"/>
      <c r="J339" s="119"/>
      <c r="K339" s="121"/>
      <c r="L339" s="86"/>
      <c r="M339" s="86"/>
    </row>
    <row r="340" spans="1:13" ht="15">
      <c r="A340" s="119"/>
      <c r="B340" s="86"/>
      <c r="C340" s="119"/>
      <c r="D340" s="86"/>
      <c r="E340" s="119"/>
      <c r="F340" s="86"/>
      <c r="G340" s="119"/>
      <c r="H340" s="86"/>
      <c r="I340" s="86"/>
      <c r="J340" s="119"/>
      <c r="K340" s="121"/>
      <c r="L340" s="86"/>
      <c r="M340" s="86"/>
    </row>
    <row r="341" spans="1:13" ht="15">
      <c r="A341" s="119"/>
      <c r="B341" s="86"/>
      <c r="C341" s="119"/>
      <c r="D341" s="86"/>
      <c r="E341" s="119"/>
      <c r="F341" s="86"/>
      <c r="G341" s="119"/>
      <c r="H341" s="86"/>
      <c r="I341" s="86"/>
      <c r="J341" s="119"/>
      <c r="K341" s="121"/>
      <c r="L341" s="86"/>
      <c r="M341" s="86"/>
    </row>
    <row r="342" spans="1:13" ht="15">
      <c r="A342" s="119"/>
      <c r="B342" s="86"/>
      <c r="C342" s="119"/>
      <c r="D342" s="86"/>
      <c r="E342" s="119"/>
      <c r="F342" s="86"/>
      <c r="G342" s="119"/>
      <c r="H342" s="86"/>
      <c r="I342" s="86"/>
      <c r="J342" s="119"/>
      <c r="K342" s="121"/>
      <c r="L342" s="86"/>
      <c r="M342" s="86"/>
    </row>
    <row r="343" spans="1:13" ht="15">
      <c r="A343" s="119"/>
      <c r="B343" s="86"/>
      <c r="C343" s="119"/>
      <c r="D343" s="86"/>
      <c r="E343" s="119"/>
      <c r="F343" s="86"/>
      <c r="G343" s="119"/>
      <c r="H343" s="86"/>
      <c r="I343" s="86"/>
      <c r="J343" s="119"/>
      <c r="K343" s="121"/>
      <c r="L343" s="86"/>
      <c r="M343" s="86"/>
    </row>
    <row r="344" spans="1:13" ht="15">
      <c r="A344" s="119"/>
      <c r="B344" s="86"/>
      <c r="C344" s="119"/>
      <c r="D344" s="86"/>
      <c r="E344" s="119"/>
      <c r="F344" s="86"/>
      <c r="G344" s="119"/>
      <c r="H344" s="86"/>
      <c r="I344" s="86"/>
      <c r="J344" s="119"/>
      <c r="K344" s="121"/>
      <c r="L344" s="86"/>
      <c r="M344" s="86"/>
    </row>
    <row r="345" spans="1:13" ht="15">
      <c r="A345" s="119"/>
      <c r="B345" s="86"/>
      <c r="C345" s="119"/>
      <c r="D345" s="86"/>
      <c r="E345" s="119"/>
      <c r="F345" s="86"/>
      <c r="G345" s="119"/>
      <c r="H345" s="86"/>
      <c r="I345" s="86"/>
      <c r="J345" s="119"/>
      <c r="K345" s="121"/>
      <c r="L345" s="86"/>
      <c r="M345" s="86"/>
    </row>
    <row r="346" spans="1:13" ht="15">
      <c r="A346" s="119"/>
      <c r="B346" s="86"/>
      <c r="C346" s="119"/>
      <c r="D346" s="86"/>
      <c r="E346" s="119"/>
      <c r="F346" s="86"/>
      <c r="G346" s="119"/>
      <c r="H346" s="86"/>
      <c r="I346" s="86"/>
      <c r="J346" s="119"/>
      <c r="K346" s="121"/>
      <c r="L346" s="86"/>
      <c r="M346" s="86"/>
    </row>
    <row r="347" spans="1:13" ht="15">
      <c r="A347" s="119"/>
      <c r="B347" s="86"/>
      <c r="C347" s="119"/>
      <c r="D347" s="86"/>
      <c r="E347" s="119"/>
      <c r="F347" s="86"/>
      <c r="G347" s="119"/>
      <c r="H347" s="86"/>
      <c r="I347" s="86"/>
      <c r="J347" s="119"/>
      <c r="K347" s="121"/>
      <c r="L347" s="86"/>
      <c r="M347" s="86"/>
    </row>
    <row r="348" spans="1:13" ht="15">
      <c r="A348" s="119"/>
      <c r="B348" s="86"/>
      <c r="C348" s="119"/>
      <c r="D348" s="86"/>
      <c r="E348" s="119"/>
      <c r="F348" s="86"/>
      <c r="G348" s="119"/>
      <c r="H348" s="86"/>
      <c r="I348" s="86"/>
      <c r="J348" s="119"/>
      <c r="K348" s="121"/>
      <c r="L348" s="86"/>
      <c r="M348" s="86"/>
    </row>
    <row r="349" spans="1:13" ht="15">
      <c r="A349" s="119"/>
      <c r="B349" s="86"/>
      <c r="C349" s="119"/>
      <c r="D349" s="86"/>
      <c r="E349" s="119"/>
      <c r="F349" s="86"/>
      <c r="G349" s="119"/>
      <c r="H349" s="86"/>
      <c r="I349" s="86"/>
      <c r="J349" s="119"/>
      <c r="K349" s="121"/>
      <c r="L349" s="86"/>
      <c r="M349" s="86"/>
    </row>
    <row r="350" spans="1:13" ht="15">
      <c r="A350" s="119"/>
      <c r="B350" s="86"/>
      <c r="C350" s="119"/>
      <c r="D350" s="86"/>
      <c r="E350" s="119"/>
      <c r="F350" s="86"/>
      <c r="G350" s="119"/>
      <c r="H350" s="86"/>
      <c r="I350" s="86"/>
      <c r="J350" s="119"/>
      <c r="K350" s="121"/>
      <c r="L350" s="86"/>
      <c r="M350" s="86"/>
    </row>
    <row r="351" spans="1:13" ht="15">
      <c r="A351" s="119"/>
      <c r="B351" s="86"/>
      <c r="C351" s="119"/>
      <c r="D351" s="86"/>
      <c r="E351" s="119"/>
      <c r="F351" s="86"/>
      <c r="G351" s="119"/>
      <c r="H351" s="86"/>
      <c r="I351" s="86"/>
      <c r="J351" s="119"/>
      <c r="K351" s="121"/>
      <c r="L351" s="86"/>
      <c r="M351" s="86"/>
    </row>
    <row r="352" spans="1:13" ht="15">
      <c r="A352" s="119"/>
      <c r="B352" s="86"/>
      <c r="C352" s="119"/>
      <c r="D352" s="86"/>
      <c r="E352" s="119"/>
      <c r="F352" s="86"/>
      <c r="G352" s="119"/>
      <c r="H352" s="86"/>
      <c r="I352" s="86"/>
      <c r="J352" s="119"/>
      <c r="K352" s="121"/>
      <c r="L352" s="86"/>
      <c r="M352" s="86"/>
    </row>
    <row r="353" spans="1:13" ht="15">
      <c r="A353" s="119"/>
      <c r="B353" s="86"/>
      <c r="C353" s="119"/>
      <c r="D353" s="86"/>
      <c r="E353" s="119"/>
      <c r="F353" s="86"/>
      <c r="G353" s="119"/>
      <c r="H353" s="86"/>
      <c r="I353" s="86"/>
      <c r="J353" s="119"/>
      <c r="K353" s="121"/>
      <c r="L353" s="86"/>
      <c r="M353" s="86"/>
    </row>
    <row r="354" spans="1:13" ht="15">
      <c r="A354" s="119"/>
      <c r="B354" s="86"/>
      <c r="C354" s="119"/>
      <c r="D354" s="86"/>
      <c r="E354" s="119"/>
      <c r="F354" s="86"/>
      <c r="G354" s="119"/>
      <c r="H354" s="86"/>
      <c r="I354" s="86"/>
      <c r="J354" s="119"/>
      <c r="K354" s="121"/>
      <c r="L354" s="86"/>
      <c r="M354" s="86"/>
    </row>
    <row r="355" spans="1:13" ht="15">
      <c r="A355" s="119"/>
      <c r="B355" s="86"/>
      <c r="C355" s="119"/>
      <c r="D355" s="86"/>
      <c r="E355" s="119"/>
      <c r="F355" s="86"/>
      <c r="G355" s="119"/>
      <c r="H355" s="86"/>
      <c r="I355" s="86"/>
      <c r="J355" s="119"/>
      <c r="K355" s="121"/>
      <c r="L355" s="86"/>
      <c r="M355" s="86"/>
    </row>
    <row r="356" spans="1:13" ht="15">
      <c r="A356" s="119"/>
      <c r="B356" s="86"/>
      <c r="C356" s="119"/>
      <c r="D356" s="86"/>
      <c r="E356" s="119"/>
      <c r="F356" s="86"/>
      <c r="G356" s="119"/>
      <c r="H356" s="86"/>
      <c r="I356" s="86"/>
      <c r="J356" s="119"/>
      <c r="K356" s="121"/>
      <c r="L356" s="86"/>
      <c r="M356" s="86"/>
    </row>
    <row r="357" spans="1:13" ht="15">
      <c r="A357" s="119"/>
      <c r="B357" s="86"/>
      <c r="C357" s="119"/>
      <c r="D357" s="86"/>
      <c r="E357" s="119"/>
      <c r="F357" s="86"/>
      <c r="G357" s="119"/>
      <c r="H357" s="86"/>
      <c r="I357" s="86"/>
      <c r="J357" s="119"/>
      <c r="K357" s="121"/>
      <c r="L357" s="86"/>
      <c r="M357" s="86"/>
    </row>
    <row r="358" spans="1:13" ht="15">
      <c r="A358" s="119"/>
      <c r="B358" s="86"/>
      <c r="C358" s="119"/>
      <c r="D358" s="86"/>
      <c r="E358" s="119"/>
      <c r="F358" s="86"/>
      <c r="G358" s="119"/>
      <c r="H358" s="86"/>
      <c r="I358" s="86"/>
      <c r="J358" s="119"/>
      <c r="K358" s="121"/>
      <c r="L358" s="86"/>
      <c r="M358" s="86"/>
    </row>
    <row r="359" spans="1:13" ht="15">
      <c r="A359" s="119"/>
      <c r="B359" s="86"/>
      <c r="C359" s="119"/>
      <c r="D359" s="86"/>
      <c r="E359" s="119"/>
      <c r="F359" s="86"/>
      <c r="G359" s="119"/>
      <c r="H359" s="86"/>
      <c r="I359" s="86"/>
      <c r="J359" s="119"/>
      <c r="K359" s="121"/>
      <c r="L359" s="86"/>
      <c r="M359" s="86"/>
    </row>
    <row r="360" spans="1:13" ht="15">
      <c r="A360" s="119"/>
      <c r="B360" s="86"/>
      <c r="C360" s="119"/>
      <c r="D360" s="86"/>
      <c r="E360" s="119"/>
      <c r="F360" s="86"/>
      <c r="G360" s="119"/>
      <c r="H360" s="86"/>
      <c r="I360" s="86"/>
      <c r="J360" s="119"/>
      <c r="K360" s="121"/>
      <c r="L360" s="86"/>
      <c r="M360" s="86"/>
    </row>
    <row r="361" spans="1:13" ht="15">
      <c r="A361" s="119"/>
      <c r="B361" s="86"/>
      <c r="C361" s="119"/>
      <c r="D361" s="86"/>
      <c r="E361" s="119"/>
      <c r="F361" s="86"/>
      <c r="G361" s="119"/>
      <c r="H361" s="86"/>
      <c r="I361" s="86"/>
      <c r="J361" s="119"/>
      <c r="K361" s="121"/>
      <c r="L361" s="86"/>
      <c r="M361" s="86"/>
    </row>
    <row r="362" spans="1:13" ht="15">
      <c r="A362" s="119"/>
      <c r="B362" s="86"/>
      <c r="C362" s="119"/>
      <c r="D362" s="86"/>
      <c r="E362" s="119"/>
      <c r="F362" s="86"/>
      <c r="G362" s="119"/>
      <c r="H362" s="86"/>
      <c r="I362" s="86"/>
      <c r="J362" s="119"/>
      <c r="K362" s="121"/>
      <c r="L362" s="86"/>
      <c r="M362" s="86"/>
    </row>
    <row r="363" spans="1:13" ht="15">
      <c r="A363" s="119"/>
      <c r="B363" s="86"/>
      <c r="C363" s="119"/>
      <c r="D363" s="86"/>
      <c r="E363" s="119"/>
      <c r="F363" s="86"/>
      <c r="G363" s="119"/>
      <c r="H363" s="86"/>
      <c r="I363" s="86"/>
      <c r="J363" s="119"/>
      <c r="K363" s="121"/>
      <c r="L363" s="86"/>
      <c r="M363" s="86"/>
    </row>
    <row r="364" spans="1:13" ht="15">
      <c r="A364" s="119"/>
      <c r="B364" s="86"/>
      <c r="C364" s="119"/>
      <c r="D364" s="86"/>
      <c r="E364" s="119"/>
      <c r="F364" s="86"/>
      <c r="G364" s="119"/>
      <c r="H364" s="86"/>
      <c r="I364" s="86"/>
      <c r="J364" s="119"/>
      <c r="K364" s="121"/>
      <c r="L364" s="86"/>
      <c r="M364" s="86"/>
    </row>
    <row r="365" spans="1:13" ht="15">
      <c r="A365" s="119"/>
      <c r="B365" s="86"/>
      <c r="C365" s="119"/>
      <c r="D365" s="86"/>
      <c r="E365" s="119"/>
      <c r="F365" s="86"/>
      <c r="G365" s="119"/>
      <c r="H365" s="86"/>
      <c r="I365" s="86"/>
      <c r="J365" s="119"/>
      <c r="K365" s="121"/>
      <c r="L365" s="86"/>
      <c r="M365" s="86"/>
    </row>
    <row r="366" spans="1:13" ht="15">
      <c r="A366" s="119"/>
      <c r="B366" s="86"/>
      <c r="C366" s="119"/>
      <c r="D366" s="86"/>
      <c r="E366" s="119"/>
      <c r="F366" s="86"/>
      <c r="G366" s="119"/>
      <c r="H366" s="86"/>
      <c r="I366" s="86"/>
      <c r="J366" s="119"/>
      <c r="K366" s="121"/>
      <c r="L366" s="86"/>
      <c r="M366" s="86"/>
    </row>
    <row r="367" spans="1:13" ht="15">
      <c r="A367" s="119"/>
      <c r="B367" s="86"/>
      <c r="C367" s="119"/>
      <c r="D367" s="86"/>
      <c r="E367" s="119"/>
      <c r="F367" s="86"/>
      <c r="G367" s="119"/>
      <c r="H367" s="86"/>
      <c r="I367" s="86"/>
      <c r="J367" s="119"/>
      <c r="K367" s="121"/>
      <c r="L367" s="86"/>
      <c r="M367" s="86"/>
    </row>
    <row r="368" spans="1:13" ht="15">
      <c r="A368" s="119"/>
      <c r="B368" s="86"/>
      <c r="C368" s="119"/>
      <c r="D368" s="86"/>
      <c r="E368" s="119"/>
      <c r="F368" s="86"/>
      <c r="G368" s="119"/>
      <c r="H368" s="86"/>
      <c r="I368" s="86"/>
      <c r="J368" s="119"/>
      <c r="K368" s="121"/>
      <c r="L368" s="86"/>
      <c r="M368" s="86"/>
    </row>
    <row r="369" spans="1:13" ht="15">
      <c r="A369" s="119"/>
      <c r="B369" s="86"/>
      <c r="C369" s="119"/>
      <c r="D369" s="86"/>
      <c r="E369" s="119"/>
      <c r="F369" s="86"/>
      <c r="G369" s="119"/>
      <c r="H369" s="86"/>
      <c r="I369" s="86"/>
      <c r="J369" s="119"/>
      <c r="K369" s="121"/>
      <c r="L369" s="86"/>
      <c r="M369" s="86"/>
    </row>
    <row r="370" spans="1:13" ht="15">
      <c r="A370" s="119"/>
      <c r="B370" s="86"/>
      <c r="C370" s="119"/>
      <c r="D370" s="86"/>
      <c r="E370" s="119"/>
      <c r="F370" s="86"/>
      <c r="G370" s="119"/>
      <c r="H370" s="86"/>
      <c r="I370" s="86"/>
      <c r="J370" s="119"/>
      <c r="K370" s="121"/>
      <c r="L370" s="86"/>
      <c r="M370" s="86"/>
    </row>
    <row r="371" spans="1:13" ht="15">
      <c r="A371" s="119"/>
      <c r="B371" s="86"/>
      <c r="C371" s="119"/>
      <c r="D371" s="86"/>
      <c r="E371" s="119"/>
      <c r="F371" s="86"/>
      <c r="G371" s="119"/>
      <c r="H371" s="86"/>
      <c r="I371" s="86"/>
      <c r="J371" s="119"/>
      <c r="K371" s="121"/>
      <c r="L371" s="86"/>
      <c r="M371" s="86"/>
    </row>
    <row r="372" spans="1:13" ht="15">
      <c r="A372" s="119"/>
      <c r="B372" s="86"/>
      <c r="C372" s="119"/>
      <c r="D372" s="86"/>
      <c r="E372" s="119"/>
      <c r="F372" s="86"/>
      <c r="G372" s="119"/>
      <c r="H372" s="86"/>
      <c r="I372" s="86"/>
      <c r="J372" s="119"/>
      <c r="K372" s="121"/>
      <c r="L372" s="86"/>
      <c r="M372" s="86"/>
    </row>
    <row r="373" spans="1:13" ht="15">
      <c r="A373" s="119"/>
      <c r="B373" s="86"/>
      <c r="C373" s="119"/>
      <c r="D373" s="86"/>
      <c r="E373" s="119"/>
      <c r="F373" s="86"/>
      <c r="G373" s="119"/>
      <c r="H373" s="86"/>
      <c r="I373" s="86"/>
      <c r="J373" s="119"/>
      <c r="K373" s="121"/>
      <c r="L373" s="86"/>
      <c r="M373" s="86"/>
    </row>
    <row r="374" spans="1:13" ht="15">
      <c r="A374" s="119"/>
      <c r="B374" s="86"/>
      <c r="C374" s="119"/>
      <c r="D374" s="86"/>
      <c r="E374" s="119"/>
      <c r="F374" s="86"/>
      <c r="G374" s="119"/>
      <c r="H374" s="86"/>
      <c r="I374" s="86"/>
      <c r="J374" s="119"/>
      <c r="K374" s="121"/>
      <c r="L374" s="86"/>
      <c r="M374" s="86"/>
    </row>
    <row r="375" spans="1:13" ht="15">
      <c r="A375" s="119"/>
      <c r="B375" s="86"/>
      <c r="C375" s="119"/>
      <c r="D375" s="86"/>
      <c r="E375" s="119"/>
      <c r="F375" s="86"/>
      <c r="G375" s="119"/>
      <c r="H375" s="86"/>
      <c r="I375" s="86"/>
      <c r="J375" s="119"/>
      <c r="K375" s="121"/>
      <c r="L375" s="86"/>
      <c r="M375" s="86"/>
    </row>
    <row r="376" spans="1:13" ht="15">
      <c r="A376" s="119"/>
      <c r="B376" s="86"/>
      <c r="C376" s="119"/>
      <c r="D376" s="86"/>
      <c r="E376" s="119"/>
      <c r="F376" s="86"/>
      <c r="G376" s="119"/>
      <c r="H376" s="86"/>
      <c r="I376" s="86"/>
      <c r="J376" s="119"/>
      <c r="K376" s="121"/>
      <c r="L376" s="86"/>
      <c r="M376" s="86"/>
    </row>
    <row r="377" spans="1:13" ht="15">
      <c r="A377" s="119"/>
      <c r="B377" s="86"/>
      <c r="C377" s="119"/>
      <c r="D377" s="86"/>
      <c r="E377" s="119"/>
      <c r="F377" s="86"/>
      <c r="G377" s="119"/>
      <c r="H377" s="86"/>
      <c r="I377" s="86"/>
      <c r="J377" s="119"/>
      <c r="K377" s="121"/>
      <c r="L377" s="86"/>
      <c r="M377" s="86"/>
    </row>
    <row r="378" spans="1:13" ht="15">
      <c r="A378" s="119"/>
      <c r="B378" s="86"/>
      <c r="C378" s="119"/>
      <c r="D378" s="86"/>
      <c r="E378" s="119"/>
      <c r="F378" s="86"/>
      <c r="G378" s="119"/>
      <c r="H378" s="86"/>
      <c r="I378" s="86"/>
      <c r="J378" s="119"/>
      <c r="K378" s="121"/>
      <c r="L378" s="86"/>
      <c r="M378" s="86"/>
    </row>
    <row r="379" spans="1:13" ht="15">
      <c r="A379" s="119"/>
      <c r="B379" s="86"/>
      <c r="C379" s="119"/>
      <c r="D379" s="86"/>
      <c r="E379" s="119"/>
      <c r="F379" s="86"/>
      <c r="G379" s="119"/>
      <c r="H379" s="86"/>
      <c r="I379" s="86"/>
      <c r="J379" s="119"/>
      <c r="K379" s="121"/>
      <c r="L379" s="86"/>
      <c r="M379" s="86"/>
    </row>
    <row r="380" spans="1:13" ht="15">
      <c r="A380" s="119"/>
      <c r="B380" s="86"/>
      <c r="C380" s="119"/>
      <c r="D380" s="86"/>
      <c r="E380" s="119"/>
      <c r="F380" s="86"/>
      <c r="G380" s="119"/>
      <c r="H380" s="86"/>
      <c r="I380" s="86"/>
      <c r="J380" s="119"/>
      <c r="K380" s="121"/>
      <c r="L380" s="86"/>
      <c r="M380" s="86"/>
    </row>
    <row r="381" spans="1:13" ht="15">
      <c r="A381" s="119"/>
      <c r="B381" s="86"/>
      <c r="C381" s="119"/>
      <c r="D381" s="86"/>
      <c r="E381" s="119"/>
      <c r="F381" s="86"/>
      <c r="G381" s="119"/>
      <c r="H381" s="86"/>
      <c r="I381" s="86"/>
      <c r="J381" s="119"/>
      <c r="K381" s="121"/>
      <c r="L381" s="86"/>
      <c r="M381" s="86"/>
    </row>
    <row r="382" spans="1:13" ht="15">
      <c r="A382" s="119"/>
      <c r="B382" s="86"/>
      <c r="C382" s="119"/>
      <c r="D382" s="86"/>
      <c r="E382" s="119"/>
      <c r="F382" s="86"/>
      <c r="G382" s="119"/>
      <c r="H382" s="86"/>
      <c r="I382" s="86"/>
      <c r="J382" s="119"/>
      <c r="K382" s="121"/>
      <c r="L382" s="86"/>
      <c r="M382" s="86"/>
    </row>
    <row r="383" spans="1:13" ht="15">
      <c r="A383" s="119"/>
      <c r="B383" s="86"/>
      <c r="C383" s="119"/>
      <c r="D383" s="86"/>
      <c r="E383" s="119"/>
      <c r="F383" s="86"/>
      <c r="G383" s="119"/>
      <c r="H383" s="86"/>
      <c r="I383" s="86"/>
      <c r="J383" s="119"/>
      <c r="K383" s="121"/>
      <c r="L383" s="86"/>
      <c r="M383" s="86"/>
    </row>
    <row r="384" spans="1:13" ht="15">
      <c r="A384" s="119"/>
      <c r="B384" s="86"/>
      <c r="C384" s="119"/>
      <c r="D384" s="86"/>
      <c r="E384" s="119"/>
      <c r="F384" s="86"/>
      <c r="G384" s="119"/>
      <c r="H384" s="86"/>
      <c r="I384" s="86"/>
      <c r="J384" s="119"/>
      <c r="K384" s="121"/>
      <c r="L384" s="86"/>
      <c r="M384" s="86"/>
    </row>
    <row r="385" spans="1:13" ht="15">
      <c r="A385" s="119"/>
      <c r="B385" s="86"/>
      <c r="C385" s="119"/>
      <c r="D385" s="86"/>
      <c r="E385" s="119"/>
      <c r="F385" s="86"/>
      <c r="G385" s="119"/>
      <c r="H385" s="86"/>
      <c r="I385" s="86"/>
      <c r="J385" s="119"/>
      <c r="K385" s="121"/>
      <c r="L385" s="86"/>
      <c r="M385" s="86"/>
    </row>
    <row r="386" spans="1:13" ht="15">
      <c r="A386" s="119"/>
      <c r="B386" s="86"/>
      <c r="C386" s="119"/>
      <c r="D386" s="86"/>
      <c r="E386" s="119"/>
      <c r="F386" s="86"/>
      <c r="G386" s="119"/>
      <c r="H386" s="86"/>
      <c r="I386" s="86"/>
      <c r="J386" s="119"/>
      <c r="K386" s="121"/>
      <c r="L386" s="86"/>
      <c r="M386" s="86"/>
    </row>
    <row r="387" spans="1:13" ht="15">
      <c r="A387" s="119"/>
      <c r="B387" s="86"/>
      <c r="C387" s="119"/>
      <c r="D387" s="86"/>
      <c r="E387" s="119"/>
      <c r="F387" s="86"/>
      <c r="G387" s="119"/>
      <c r="H387" s="86"/>
      <c r="I387" s="86"/>
      <c r="J387" s="119"/>
      <c r="K387" s="121"/>
      <c r="L387" s="86"/>
      <c r="M387" s="86"/>
    </row>
    <row r="388" spans="1:13" ht="15">
      <c r="A388" s="119"/>
      <c r="B388" s="86"/>
      <c r="C388" s="119"/>
      <c r="D388" s="86"/>
      <c r="E388" s="119"/>
      <c r="F388" s="86"/>
      <c r="G388" s="119"/>
      <c r="H388" s="86"/>
      <c r="I388" s="86"/>
      <c r="J388" s="119"/>
      <c r="K388" s="121"/>
      <c r="L388" s="86"/>
      <c r="M388" s="86"/>
    </row>
    <row r="389" spans="1:13" ht="15">
      <c r="A389" s="119"/>
      <c r="B389" s="86"/>
      <c r="C389" s="119"/>
      <c r="D389" s="86"/>
      <c r="E389" s="119"/>
      <c r="F389" s="86"/>
      <c r="G389" s="119"/>
      <c r="H389" s="86"/>
      <c r="I389" s="86"/>
      <c r="J389" s="119"/>
      <c r="K389" s="121"/>
      <c r="L389" s="86"/>
      <c r="M389" s="86"/>
    </row>
    <row r="390" spans="1:13" ht="15">
      <c r="A390" s="119"/>
      <c r="B390" s="86"/>
      <c r="C390" s="119"/>
      <c r="D390" s="86"/>
      <c r="E390" s="119"/>
      <c r="F390" s="86"/>
      <c r="G390" s="119"/>
      <c r="H390" s="86"/>
      <c r="I390" s="86"/>
      <c r="J390" s="119"/>
      <c r="K390" s="121"/>
      <c r="L390" s="86"/>
      <c r="M390" s="86"/>
    </row>
    <row r="391" spans="1:13" ht="15">
      <c r="A391" s="119"/>
      <c r="B391" s="86"/>
      <c r="C391" s="119"/>
      <c r="D391" s="86"/>
      <c r="E391" s="119"/>
      <c r="F391" s="86"/>
      <c r="G391" s="119"/>
      <c r="H391" s="86"/>
      <c r="I391" s="86"/>
      <c r="J391" s="119"/>
      <c r="K391" s="121"/>
      <c r="L391" s="86"/>
      <c r="M391" s="86"/>
    </row>
    <row r="392" spans="1:13" ht="15">
      <c r="A392" s="119"/>
      <c r="B392" s="86"/>
      <c r="C392" s="119"/>
      <c r="D392" s="86"/>
      <c r="E392" s="119"/>
      <c r="F392" s="86"/>
      <c r="G392" s="119"/>
      <c r="H392" s="86"/>
      <c r="I392" s="86"/>
      <c r="J392" s="119"/>
      <c r="K392" s="121"/>
      <c r="L392" s="86"/>
      <c r="M392" s="86"/>
    </row>
    <row r="393" spans="1:13" ht="15">
      <c r="A393" s="119"/>
      <c r="B393" s="86"/>
      <c r="C393" s="119"/>
      <c r="D393" s="86"/>
      <c r="E393" s="119"/>
      <c r="F393" s="86"/>
      <c r="G393" s="119"/>
      <c r="H393" s="86"/>
      <c r="I393" s="86"/>
      <c r="J393" s="119"/>
      <c r="K393" s="121"/>
      <c r="L393" s="86"/>
      <c r="M393" s="86"/>
    </row>
    <row r="394" spans="1:13" ht="15">
      <c r="A394" s="119"/>
      <c r="B394" s="86"/>
      <c r="C394" s="119"/>
      <c r="D394" s="86"/>
      <c r="E394" s="119"/>
      <c r="F394" s="86"/>
      <c r="G394" s="119"/>
      <c r="H394" s="86"/>
      <c r="I394" s="86"/>
      <c r="J394" s="119"/>
      <c r="K394" s="121"/>
      <c r="L394" s="86"/>
      <c r="M394" s="86"/>
    </row>
    <row r="395" spans="1:13" ht="15">
      <c r="A395" s="119"/>
      <c r="B395" s="86"/>
      <c r="C395" s="119"/>
      <c r="D395" s="86"/>
      <c r="E395" s="119"/>
      <c r="F395" s="86"/>
      <c r="G395" s="119"/>
      <c r="H395" s="86"/>
      <c r="I395" s="86"/>
      <c r="J395" s="119"/>
      <c r="K395" s="121"/>
      <c r="L395" s="86"/>
      <c r="M395" s="86"/>
    </row>
    <row r="396" spans="1:13" ht="15">
      <c r="A396" s="119"/>
      <c r="B396" s="86"/>
      <c r="C396" s="119"/>
      <c r="D396" s="86"/>
      <c r="E396" s="119"/>
      <c r="F396" s="86"/>
      <c r="G396" s="119"/>
      <c r="H396" s="86"/>
      <c r="I396" s="86"/>
      <c r="J396" s="119"/>
      <c r="K396" s="121"/>
      <c r="L396" s="86"/>
      <c r="M396" s="86"/>
    </row>
    <row r="397" spans="1:13" ht="15">
      <c r="A397" s="119"/>
      <c r="B397" s="86"/>
      <c r="C397" s="119"/>
      <c r="D397" s="86"/>
      <c r="E397" s="119"/>
      <c r="F397" s="86"/>
      <c r="G397" s="119"/>
      <c r="H397" s="86"/>
      <c r="I397" s="86"/>
      <c r="J397" s="119"/>
      <c r="K397" s="121"/>
      <c r="L397" s="86"/>
      <c r="M397" s="86"/>
    </row>
    <row r="398" spans="1:13" ht="15">
      <c r="A398" s="119"/>
      <c r="B398" s="86"/>
      <c r="C398" s="119"/>
      <c r="D398" s="86"/>
      <c r="E398" s="119"/>
      <c r="F398" s="86"/>
      <c r="G398" s="119"/>
      <c r="H398" s="86"/>
      <c r="I398" s="86"/>
      <c r="J398" s="119"/>
      <c r="K398" s="121"/>
      <c r="L398" s="86"/>
      <c r="M398" s="86"/>
    </row>
    <row r="399" spans="1:13" ht="15">
      <c r="A399" s="119"/>
      <c r="B399" s="86"/>
      <c r="C399" s="119"/>
      <c r="D399" s="86"/>
      <c r="E399" s="119"/>
      <c r="F399" s="86"/>
      <c r="G399" s="119"/>
      <c r="H399" s="86"/>
      <c r="I399" s="86"/>
      <c r="J399" s="119"/>
      <c r="K399" s="121"/>
      <c r="L399" s="86"/>
      <c r="M399" s="86"/>
    </row>
    <row r="400" spans="1:13" ht="15">
      <c r="A400" s="119"/>
      <c r="B400" s="86"/>
      <c r="C400" s="119"/>
      <c r="D400" s="86"/>
      <c r="E400" s="119"/>
      <c r="F400" s="86"/>
      <c r="G400" s="119"/>
      <c r="H400" s="86"/>
      <c r="I400" s="86"/>
      <c r="J400" s="119"/>
      <c r="K400" s="121"/>
      <c r="L400" s="86"/>
      <c r="M400" s="86"/>
    </row>
    <row r="401" spans="1:13" ht="15">
      <c r="A401" s="119"/>
      <c r="B401" s="86"/>
      <c r="C401" s="119"/>
      <c r="D401" s="86"/>
      <c r="E401" s="119"/>
      <c r="F401" s="86"/>
      <c r="G401" s="119"/>
      <c r="H401" s="86"/>
      <c r="I401" s="86"/>
      <c r="J401" s="119"/>
      <c r="K401" s="121"/>
      <c r="L401" s="86"/>
      <c r="M401" s="86"/>
    </row>
    <row r="402" spans="1:13" ht="15">
      <c r="A402" s="119"/>
      <c r="B402" s="86"/>
      <c r="C402" s="119"/>
      <c r="D402" s="86"/>
      <c r="E402" s="119"/>
      <c r="F402" s="86"/>
      <c r="G402" s="119"/>
      <c r="H402" s="86"/>
      <c r="I402" s="86"/>
      <c r="J402" s="119"/>
      <c r="K402" s="121"/>
      <c r="L402" s="86"/>
      <c r="M402" s="86"/>
    </row>
    <row r="403" spans="1:13" ht="15">
      <c r="A403" s="119"/>
      <c r="B403" s="86"/>
      <c r="C403" s="119"/>
      <c r="D403" s="86"/>
      <c r="E403" s="119"/>
      <c r="F403" s="86"/>
      <c r="G403" s="119"/>
      <c r="H403" s="86"/>
      <c r="I403" s="86"/>
      <c r="J403" s="119"/>
      <c r="K403" s="121"/>
      <c r="L403" s="86"/>
      <c r="M403" s="86"/>
    </row>
    <row r="404" spans="1:13" ht="15">
      <c r="A404" s="119"/>
      <c r="B404" s="86"/>
      <c r="C404" s="119"/>
      <c r="D404" s="86"/>
      <c r="E404" s="119"/>
      <c r="F404" s="86"/>
      <c r="G404" s="119"/>
      <c r="H404" s="86"/>
      <c r="I404" s="86"/>
      <c r="J404" s="119"/>
      <c r="K404" s="121"/>
      <c r="L404" s="86"/>
      <c r="M404" s="86"/>
    </row>
    <row r="405" spans="1:13" ht="15">
      <c r="A405" s="119"/>
      <c r="B405" s="86"/>
      <c r="C405" s="119"/>
      <c r="D405" s="86"/>
      <c r="E405" s="119"/>
      <c r="F405" s="86"/>
      <c r="G405" s="119"/>
      <c r="H405" s="86"/>
      <c r="I405" s="86"/>
      <c r="J405" s="119"/>
      <c r="K405" s="121"/>
      <c r="L405" s="86"/>
      <c r="M405" s="86"/>
    </row>
    <row r="406" spans="1:13" ht="15">
      <c r="A406" s="119"/>
      <c r="B406" s="86"/>
      <c r="C406" s="119"/>
      <c r="D406" s="86"/>
      <c r="E406" s="119"/>
      <c r="F406" s="86"/>
      <c r="G406" s="119"/>
      <c r="H406" s="86"/>
      <c r="I406" s="86"/>
      <c r="J406" s="119"/>
      <c r="K406" s="121"/>
      <c r="L406" s="86"/>
      <c r="M406" s="86"/>
    </row>
    <row r="407" spans="1:13" ht="15">
      <c r="A407" s="119"/>
      <c r="B407" s="86"/>
      <c r="C407" s="119"/>
      <c r="D407" s="86"/>
      <c r="E407" s="119"/>
      <c r="F407" s="86"/>
      <c r="G407" s="119"/>
      <c r="H407" s="86"/>
      <c r="I407" s="86"/>
      <c r="J407" s="119"/>
      <c r="K407" s="121"/>
      <c r="L407" s="86"/>
      <c r="M407" s="86"/>
    </row>
    <row r="408" spans="1:13" ht="15">
      <c r="A408" s="119"/>
      <c r="B408" s="86"/>
      <c r="C408" s="119"/>
      <c r="D408" s="86"/>
      <c r="E408" s="119"/>
      <c r="F408" s="86"/>
      <c r="G408" s="119"/>
      <c r="H408" s="86"/>
      <c r="I408" s="86"/>
      <c r="J408" s="119"/>
      <c r="K408" s="121"/>
      <c r="L408" s="86"/>
      <c r="M408" s="86"/>
    </row>
    <row r="409" spans="1:13" ht="15">
      <c r="A409" s="119"/>
      <c r="B409" s="86"/>
      <c r="C409" s="119"/>
      <c r="D409" s="86"/>
      <c r="E409" s="119"/>
      <c r="F409" s="86"/>
      <c r="G409" s="119"/>
      <c r="H409" s="86"/>
      <c r="I409" s="86"/>
      <c r="J409" s="119"/>
      <c r="K409" s="121"/>
      <c r="L409" s="86"/>
      <c r="M409" s="86"/>
    </row>
    <row r="410" spans="1:13" ht="15">
      <c r="A410" s="119"/>
      <c r="B410" s="86"/>
      <c r="C410" s="119"/>
      <c r="D410" s="86"/>
      <c r="E410" s="119"/>
      <c r="F410" s="86"/>
      <c r="G410" s="119"/>
      <c r="H410" s="86"/>
      <c r="I410" s="86"/>
      <c r="J410" s="119"/>
      <c r="K410" s="121"/>
      <c r="L410" s="86"/>
      <c r="M410" s="86"/>
    </row>
    <row r="411" spans="1:13" ht="15">
      <c r="A411" s="119"/>
      <c r="B411" s="86"/>
      <c r="C411" s="119"/>
      <c r="D411" s="86"/>
      <c r="E411" s="119"/>
      <c r="F411" s="86"/>
      <c r="G411" s="119"/>
      <c r="H411" s="86"/>
      <c r="I411" s="86"/>
      <c r="J411" s="119"/>
      <c r="K411" s="121"/>
      <c r="L411" s="86"/>
      <c r="M411" s="86"/>
    </row>
    <row r="412" spans="1:13" ht="15">
      <c r="A412" s="119"/>
      <c r="B412" s="86"/>
      <c r="C412" s="119"/>
      <c r="D412" s="86"/>
      <c r="E412" s="119"/>
      <c r="F412" s="86"/>
      <c r="G412" s="119"/>
      <c r="H412" s="86"/>
      <c r="I412" s="86"/>
      <c r="J412" s="119"/>
      <c r="K412" s="121"/>
      <c r="L412" s="86"/>
      <c r="M412" s="86"/>
    </row>
    <row r="413" spans="1:13" ht="15">
      <c r="A413" s="119"/>
      <c r="B413" s="86"/>
      <c r="C413" s="119"/>
      <c r="D413" s="86"/>
      <c r="E413" s="119"/>
      <c r="F413" s="86"/>
      <c r="G413" s="119"/>
      <c r="H413" s="86"/>
      <c r="I413" s="86"/>
      <c r="J413" s="119"/>
      <c r="K413" s="121"/>
      <c r="L413" s="86"/>
      <c r="M413" s="86"/>
    </row>
    <row r="414" spans="1:13" ht="15">
      <c r="A414" s="119"/>
      <c r="B414" s="86"/>
      <c r="C414" s="119"/>
      <c r="D414" s="86"/>
      <c r="E414" s="119"/>
      <c r="F414" s="86"/>
      <c r="G414" s="119"/>
      <c r="H414" s="86"/>
      <c r="I414" s="86"/>
      <c r="J414" s="119"/>
      <c r="K414" s="121"/>
      <c r="L414" s="86"/>
      <c r="M414" s="86"/>
    </row>
    <row r="415" spans="1:13" ht="15">
      <c r="A415" s="119"/>
      <c r="B415" s="86"/>
      <c r="C415" s="119"/>
      <c r="D415" s="86"/>
      <c r="E415" s="119"/>
      <c r="F415" s="86"/>
      <c r="G415" s="119"/>
      <c r="H415" s="86"/>
      <c r="I415" s="86"/>
      <c r="J415" s="119"/>
      <c r="K415" s="121"/>
      <c r="L415" s="86"/>
      <c r="M415" s="86"/>
    </row>
    <row r="416" spans="1:13" ht="15">
      <c r="A416" s="119"/>
      <c r="B416" s="86"/>
      <c r="C416" s="119"/>
      <c r="D416" s="86"/>
      <c r="E416" s="119"/>
      <c r="F416" s="86"/>
      <c r="G416" s="119"/>
      <c r="H416" s="86"/>
      <c r="I416" s="86"/>
      <c r="J416" s="119"/>
      <c r="K416" s="121"/>
      <c r="L416" s="86"/>
      <c r="M416" s="86"/>
    </row>
    <row r="417" spans="1:13" ht="15">
      <c r="A417" s="119"/>
      <c r="B417" s="86"/>
      <c r="C417" s="119"/>
      <c r="D417" s="86"/>
      <c r="E417" s="119"/>
      <c r="F417" s="86"/>
      <c r="G417" s="119"/>
      <c r="H417" s="86"/>
      <c r="I417" s="86"/>
      <c r="J417" s="119"/>
      <c r="K417" s="121"/>
      <c r="L417" s="86"/>
      <c r="M417" s="86"/>
    </row>
    <row r="418" spans="1:13" ht="15">
      <c r="A418" s="119"/>
      <c r="B418" s="86"/>
      <c r="C418" s="119"/>
      <c r="D418" s="86"/>
      <c r="E418" s="119"/>
      <c r="F418" s="86"/>
      <c r="G418" s="119"/>
      <c r="H418" s="86"/>
      <c r="I418" s="86"/>
      <c r="J418" s="119"/>
      <c r="K418" s="121"/>
      <c r="L418" s="86"/>
      <c r="M418" s="86"/>
    </row>
    <row r="419" spans="1:13" ht="15">
      <c r="A419" s="119"/>
      <c r="B419" s="86"/>
      <c r="C419" s="119"/>
      <c r="D419" s="86"/>
      <c r="E419" s="119"/>
      <c r="F419" s="86"/>
      <c r="G419" s="119"/>
      <c r="H419" s="86"/>
      <c r="I419" s="86"/>
      <c r="J419" s="119"/>
      <c r="K419" s="121"/>
      <c r="L419" s="86"/>
      <c r="M419" s="86"/>
    </row>
    <row r="420" spans="1:13" ht="15">
      <c r="A420" s="119"/>
      <c r="B420" s="86"/>
      <c r="C420" s="119"/>
      <c r="D420" s="86"/>
      <c r="E420" s="119"/>
      <c r="F420" s="86"/>
      <c r="G420" s="119"/>
      <c r="H420" s="86"/>
      <c r="I420" s="86"/>
      <c r="J420" s="119"/>
      <c r="K420" s="121"/>
      <c r="L420" s="86"/>
      <c r="M420" s="86"/>
    </row>
    <row r="421" spans="1:13" ht="15">
      <c r="A421" s="119"/>
      <c r="B421" s="86"/>
      <c r="C421" s="119"/>
      <c r="D421" s="86"/>
      <c r="E421" s="119"/>
      <c r="F421" s="86"/>
      <c r="G421" s="119"/>
      <c r="H421" s="86"/>
      <c r="I421" s="86"/>
      <c r="J421" s="119"/>
      <c r="K421" s="121"/>
      <c r="L421" s="86"/>
      <c r="M421" s="86"/>
    </row>
    <row r="422" spans="1:13" ht="15">
      <c r="A422" s="119"/>
      <c r="B422" s="86"/>
      <c r="C422" s="119"/>
      <c r="D422" s="86"/>
      <c r="E422" s="119"/>
      <c r="F422" s="86"/>
      <c r="G422" s="119"/>
      <c r="H422" s="86"/>
      <c r="I422" s="86"/>
      <c r="J422" s="119"/>
      <c r="K422" s="121"/>
      <c r="L422" s="86"/>
      <c r="M422" s="86"/>
    </row>
    <row r="423" spans="1:13" ht="15">
      <c r="A423" s="119"/>
      <c r="B423" s="86"/>
      <c r="C423" s="119"/>
      <c r="D423" s="86"/>
      <c r="E423" s="119"/>
      <c r="F423" s="86"/>
      <c r="G423" s="119"/>
      <c r="H423" s="86"/>
      <c r="I423" s="86"/>
      <c r="J423" s="119"/>
      <c r="K423" s="121"/>
      <c r="L423" s="86"/>
      <c r="M423" s="86"/>
    </row>
    <row r="424" spans="1:13" ht="15">
      <c r="A424" s="119"/>
      <c r="B424" s="86"/>
      <c r="C424" s="119"/>
      <c r="D424" s="86"/>
      <c r="E424" s="119"/>
      <c r="F424" s="86"/>
      <c r="G424" s="119"/>
      <c r="H424" s="86"/>
      <c r="I424" s="86"/>
      <c r="J424" s="119"/>
      <c r="K424" s="121"/>
      <c r="L424" s="86"/>
      <c r="M424" s="86"/>
    </row>
    <row r="425" spans="1:13" ht="15">
      <c r="A425" s="119"/>
      <c r="B425" s="86"/>
      <c r="C425" s="119"/>
      <c r="D425" s="86"/>
      <c r="E425" s="119"/>
      <c r="F425" s="86"/>
      <c r="G425" s="119"/>
      <c r="H425" s="86"/>
      <c r="I425" s="86"/>
      <c r="J425" s="119"/>
      <c r="K425" s="121"/>
      <c r="L425" s="86"/>
      <c r="M425" s="86"/>
    </row>
    <row r="426" spans="1:13" ht="15">
      <c r="A426" s="119"/>
      <c r="B426" s="86"/>
      <c r="C426" s="119"/>
      <c r="D426" s="86"/>
      <c r="E426" s="119"/>
      <c r="F426" s="86"/>
      <c r="G426" s="119"/>
      <c r="H426" s="86"/>
      <c r="I426" s="86"/>
      <c r="J426" s="119"/>
      <c r="K426" s="121"/>
      <c r="L426" s="86"/>
      <c r="M426" s="86"/>
    </row>
    <row r="427" spans="1:13" ht="15">
      <c r="A427" s="119"/>
      <c r="B427" s="86"/>
      <c r="C427" s="119"/>
      <c r="D427" s="86"/>
      <c r="E427" s="119"/>
      <c r="F427" s="86"/>
      <c r="G427" s="119"/>
      <c r="H427" s="86"/>
      <c r="I427" s="86"/>
      <c r="J427" s="119"/>
      <c r="K427" s="121"/>
      <c r="L427" s="86"/>
      <c r="M427" s="86"/>
    </row>
    <row r="428" spans="1:13" ht="15">
      <c r="A428" s="119"/>
      <c r="B428" s="86"/>
      <c r="C428" s="119"/>
      <c r="D428" s="86"/>
      <c r="E428" s="119"/>
      <c r="F428" s="86"/>
      <c r="G428" s="119"/>
      <c r="H428" s="86"/>
      <c r="I428" s="86"/>
      <c r="J428" s="119"/>
      <c r="K428" s="121"/>
      <c r="L428" s="86"/>
      <c r="M428" s="86"/>
    </row>
    <row r="429" spans="1:13" ht="15">
      <c r="A429" s="119"/>
      <c r="B429" s="86"/>
      <c r="C429" s="119"/>
      <c r="D429" s="86"/>
      <c r="E429" s="119"/>
      <c r="F429" s="86"/>
      <c r="G429" s="119"/>
      <c r="H429" s="86"/>
      <c r="I429" s="86"/>
      <c r="J429" s="119"/>
      <c r="K429" s="121"/>
      <c r="L429" s="86"/>
      <c r="M429" s="86"/>
    </row>
    <row r="430" spans="1:13" ht="15">
      <c r="A430" s="119"/>
      <c r="B430" s="86"/>
      <c r="C430" s="119"/>
      <c r="D430" s="86"/>
      <c r="E430" s="119"/>
      <c r="F430" s="86"/>
      <c r="G430" s="119"/>
      <c r="H430" s="86"/>
      <c r="I430" s="86"/>
      <c r="J430" s="119"/>
      <c r="K430" s="121"/>
      <c r="L430" s="86"/>
      <c r="M430" s="86"/>
    </row>
    <row r="431" spans="1:13" ht="15">
      <c r="A431" s="119"/>
      <c r="B431" s="86"/>
      <c r="C431" s="119"/>
      <c r="D431" s="86"/>
      <c r="E431" s="119"/>
      <c r="F431" s="86"/>
      <c r="G431" s="119"/>
      <c r="H431" s="86"/>
      <c r="I431" s="86"/>
      <c r="J431" s="119"/>
      <c r="K431" s="121"/>
      <c r="L431" s="86"/>
      <c r="M431" s="86"/>
    </row>
    <row r="432" spans="1:13" ht="15">
      <c r="A432" s="119"/>
      <c r="B432" s="86"/>
      <c r="C432" s="119"/>
      <c r="D432" s="86"/>
      <c r="E432" s="119"/>
      <c r="F432" s="86"/>
      <c r="G432" s="119"/>
      <c r="H432" s="86"/>
      <c r="I432" s="86"/>
      <c r="J432" s="119"/>
      <c r="K432" s="121"/>
      <c r="L432" s="86"/>
      <c r="M432" s="86"/>
    </row>
    <row r="433" spans="1:13" ht="15">
      <c r="A433" s="119"/>
      <c r="B433" s="86"/>
      <c r="C433" s="119"/>
      <c r="D433" s="86"/>
      <c r="E433" s="119"/>
      <c r="F433" s="86"/>
      <c r="G433" s="119"/>
      <c r="H433" s="86"/>
      <c r="I433" s="86"/>
      <c r="J433" s="119"/>
      <c r="K433" s="121"/>
      <c r="L433" s="86"/>
      <c r="M433" s="86"/>
    </row>
    <row r="434" spans="1:13" ht="15">
      <c r="A434" s="119"/>
      <c r="B434" s="86"/>
      <c r="C434" s="119"/>
      <c r="D434" s="86"/>
      <c r="E434" s="119"/>
      <c r="F434" s="86"/>
      <c r="G434" s="119"/>
      <c r="H434" s="86"/>
      <c r="I434" s="86"/>
      <c r="J434" s="119"/>
      <c r="K434" s="121"/>
      <c r="L434" s="86"/>
      <c r="M434" s="86"/>
    </row>
    <row r="435" spans="1:13" ht="15">
      <c r="A435" s="119"/>
      <c r="B435" s="86"/>
      <c r="C435" s="119"/>
      <c r="D435" s="86"/>
      <c r="E435" s="119"/>
      <c r="F435" s="86"/>
      <c r="G435" s="119"/>
      <c r="H435" s="86"/>
      <c r="I435" s="86"/>
      <c r="J435" s="119"/>
      <c r="K435" s="121"/>
      <c r="L435" s="86"/>
      <c r="M435" s="86"/>
    </row>
    <row r="436" spans="1:13" ht="15">
      <c r="A436" s="119"/>
      <c r="B436" s="86"/>
      <c r="C436" s="119"/>
      <c r="D436" s="86"/>
      <c r="E436" s="119"/>
      <c r="F436" s="86"/>
      <c r="G436" s="119"/>
      <c r="H436" s="86"/>
      <c r="I436" s="86"/>
      <c r="J436" s="119"/>
      <c r="K436" s="121"/>
      <c r="L436" s="86"/>
      <c r="M436" s="86"/>
    </row>
    <row r="437" spans="1:13" ht="15">
      <c r="A437" s="119"/>
      <c r="B437" s="86"/>
      <c r="C437" s="119"/>
      <c r="D437" s="86"/>
      <c r="E437" s="119"/>
      <c r="F437" s="86"/>
      <c r="G437" s="119"/>
      <c r="H437" s="86"/>
      <c r="I437" s="86"/>
      <c r="J437" s="119"/>
      <c r="K437" s="121"/>
      <c r="L437" s="86"/>
      <c r="M437" s="86"/>
    </row>
    <row r="438" spans="1:13" ht="15">
      <c r="A438" s="119"/>
      <c r="B438" s="86"/>
      <c r="C438" s="119"/>
      <c r="D438" s="86"/>
      <c r="E438" s="119"/>
      <c r="F438" s="86"/>
      <c r="G438" s="119"/>
      <c r="H438" s="86"/>
      <c r="I438" s="86"/>
      <c r="J438" s="119"/>
      <c r="K438" s="121"/>
      <c r="L438" s="86"/>
      <c r="M438" s="86"/>
    </row>
    <row r="439" spans="1:13" ht="15">
      <c r="A439" s="119"/>
      <c r="B439" s="86"/>
      <c r="C439" s="119"/>
      <c r="D439" s="86"/>
      <c r="E439" s="119"/>
      <c r="F439" s="86"/>
      <c r="G439" s="119"/>
      <c r="H439" s="86"/>
      <c r="I439" s="86"/>
      <c r="J439" s="119"/>
      <c r="K439" s="121"/>
      <c r="L439" s="86"/>
      <c r="M439" s="86"/>
    </row>
    <row r="440" spans="1:13" ht="15">
      <c r="A440" s="119"/>
      <c r="B440" s="86"/>
      <c r="C440" s="119"/>
      <c r="D440" s="86"/>
      <c r="E440" s="119"/>
      <c r="F440" s="86"/>
      <c r="G440" s="119"/>
      <c r="H440" s="86"/>
      <c r="I440" s="86"/>
      <c r="J440" s="119"/>
      <c r="K440" s="121"/>
      <c r="L440" s="86"/>
      <c r="M440" s="86"/>
    </row>
    <row r="441" spans="1:13" ht="15">
      <c r="A441" s="119"/>
      <c r="B441" s="86"/>
      <c r="C441" s="119"/>
      <c r="D441" s="86"/>
      <c r="E441" s="119"/>
      <c r="F441" s="86"/>
      <c r="G441" s="119"/>
      <c r="H441" s="86"/>
      <c r="I441" s="86"/>
      <c r="J441" s="119"/>
      <c r="K441" s="121"/>
      <c r="L441" s="86"/>
      <c r="M441" s="86"/>
    </row>
    <row r="442" spans="1:13" ht="15">
      <c r="A442" s="119"/>
      <c r="B442" s="86"/>
      <c r="C442" s="119"/>
      <c r="D442" s="86"/>
      <c r="E442" s="119"/>
      <c r="F442" s="86"/>
      <c r="G442" s="119"/>
      <c r="H442" s="86"/>
      <c r="I442" s="86"/>
      <c r="J442" s="119"/>
      <c r="K442" s="121"/>
      <c r="L442" s="86"/>
      <c r="M442" s="86"/>
    </row>
    <row r="443" spans="1:13" ht="15">
      <c r="A443" s="119"/>
      <c r="B443" s="86"/>
      <c r="C443" s="119"/>
      <c r="D443" s="86"/>
      <c r="E443" s="119"/>
      <c r="F443" s="86"/>
      <c r="G443" s="119"/>
      <c r="H443" s="86"/>
      <c r="I443" s="86"/>
      <c r="J443" s="119"/>
      <c r="K443" s="121"/>
      <c r="L443" s="86"/>
      <c r="M443" s="86"/>
    </row>
    <row r="444" spans="1:13" ht="15">
      <c r="A444" s="119"/>
      <c r="B444" s="86"/>
      <c r="C444" s="119"/>
      <c r="D444" s="86"/>
      <c r="E444" s="119"/>
      <c r="F444" s="86"/>
      <c r="G444" s="119"/>
      <c r="H444" s="86"/>
      <c r="I444" s="86"/>
      <c r="J444" s="119"/>
      <c r="K444" s="121"/>
      <c r="L444" s="86"/>
      <c r="M444" s="86"/>
    </row>
    <row r="445" spans="1:13" ht="15">
      <c r="A445" s="119"/>
      <c r="B445" s="86"/>
      <c r="C445" s="119"/>
      <c r="D445" s="86"/>
      <c r="E445" s="119"/>
      <c r="F445" s="86"/>
      <c r="G445" s="119"/>
      <c r="H445" s="86"/>
      <c r="I445" s="86"/>
      <c r="J445" s="119"/>
      <c r="K445" s="121"/>
      <c r="L445" s="86"/>
      <c r="M445" s="86"/>
    </row>
    <row r="446" spans="1:13" ht="15">
      <c r="A446" s="119"/>
      <c r="B446" s="86"/>
      <c r="C446" s="119"/>
      <c r="D446" s="86"/>
      <c r="E446" s="119"/>
      <c r="F446" s="86"/>
      <c r="G446" s="119"/>
      <c r="H446" s="86"/>
      <c r="I446" s="86"/>
      <c r="J446" s="119"/>
      <c r="K446" s="121"/>
      <c r="L446" s="86"/>
      <c r="M446" s="86"/>
    </row>
    <row r="447" spans="1:13" ht="15">
      <c r="A447" s="119"/>
      <c r="B447" s="86"/>
      <c r="C447" s="119"/>
      <c r="D447" s="86"/>
      <c r="E447" s="119"/>
      <c r="F447" s="86"/>
      <c r="G447" s="119"/>
      <c r="H447" s="86"/>
      <c r="I447" s="86"/>
      <c r="J447" s="119"/>
      <c r="K447" s="121"/>
      <c r="L447" s="86"/>
      <c r="M447" s="86"/>
    </row>
    <row r="448" spans="1:13" ht="15">
      <c r="A448" s="119"/>
      <c r="B448" s="86"/>
      <c r="C448" s="119"/>
      <c r="D448" s="86"/>
      <c r="E448" s="119"/>
      <c r="F448" s="86"/>
      <c r="G448" s="119"/>
      <c r="H448" s="86"/>
      <c r="I448" s="86"/>
      <c r="J448" s="119"/>
      <c r="K448" s="121"/>
      <c r="L448" s="86"/>
      <c r="M448" s="86"/>
    </row>
    <row r="449" spans="1:13" ht="15">
      <c r="A449" s="119"/>
      <c r="B449" s="86"/>
      <c r="C449" s="119"/>
      <c r="D449" s="86"/>
      <c r="E449" s="119"/>
      <c r="F449" s="86"/>
      <c r="G449" s="119"/>
      <c r="H449" s="86"/>
      <c r="I449" s="86"/>
      <c r="J449" s="119"/>
      <c r="K449" s="121"/>
      <c r="L449" s="86"/>
      <c r="M449" s="86"/>
    </row>
    <row r="450" spans="1:13" ht="15">
      <c r="A450" s="119"/>
      <c r="B450" s="86"/>
      <c r="C450" s="119"/>
      <c r="D450" s="86"/>
      <c r="E450" s="119"/>
      <c r="F450" s="86"/>
      <c r="G450" s="119"/>
      <c r="H450" s="86"/>
      <c r="I450" s="86"/>
      <c r="J450" s="119"/>
      <c r="K450" s="121"/>
      <c r="L450" s="86"/>
      <c r="M450" s="86"/>
    </row>
    <row r="451" spans="1:13" ht="15">
      <c r="A451" s="119"/>
      <c r="B451" s="86"/>
      <c r="C451" s="119"/>
      <c r="D451" s="86"/>
      <c r="E451" s="119"/>
      <c r="F451" s="86"/>
      <c r="G451" s="119"/>
      <c r="H451" s="86"/>
      <c r="I451" s="86"/>
      <c r="J451" s="119"/>
      <c r="K451" s="121"/>
      <c r="L451" s="86"/>
      <c r="M451" s="86"/>
    </row>
    <row r="452" spans="1:13" ht="15">
      <c r="A452" s="119"/>
      <c r="B452" s="86"/>
      <c r="C452" s="119"/>
      <c r="D452" s="86"/>
      <c r="E452" s="119"/>
      <c r="F452" s="86"/>
      <c r="G452" s="119"/>
      <c r="H452" s="86"/>
      <c r="I452" s="86"/>
      <c r="J452" s="119"/>
      <c r="K452" s="121"/>
      <c r="L452" s="86"/>
      <c r="M452" s="86"/>
    </row>
    <row r="453" spans="1:13" ht="15">
      <c r="A453" s="119"/>
      <c r="B453" s="86"/>
      <c r="C453" s="119"/>
      <c r="D453" s="86"/>
      <c r="E453" s="119"/>
      <c r="F453" s="86"/>
      <c r="G453" s="119"/>
      <c r="H453" s="86"/>
      <c r="I453" s="86"/>
      <c r="J453" s="119"/>
      <c r="K453" s="121"/>
      <c r="L453" s="86"/>
      <c r="M453" s="86"/>
    </row>
    <row r="454" spans="1:13" ht="15">
      <c r="A454" s="119"/>
      <c r="B454" s="86"/>
      <c r="C454" s="119"/>
      <c r="D454" s="86"/>
      <c r="E454" s="119"/>
      <c r="F454" s="86"/>
      <c r="G454" s="119"/>
      <c r="H454" s="86"/>
      <c r="I454" s="86"/>
      <c r="J454" s="119"/>
      <c r="K454" s="121"/>
      <c r="L454" s="86"/>
      <c r="M454" s="86"/>
    </row>
    <row r="455" spans="1:13" ht="15">
      <c r="A455" s="119"/>
      <c r="B455" s="86"/>
      <c r="C455" s="119"/>
      <c r="D455" s="86"/>
      <c r="E455" s="119"/>
      <c r="F455" s="86"/>
      <c r="G455" s="119"/>
      <c r="H455" s="86"/>
      <c r="I455" s="86"/>
      <c r="J455" s="119"/>
      <c r="K455" s="121"/>
      <c r="L455" s="86"/>
      <c r="M455" s="86"/>
    </row>
    <row r="456" spans="1:13" ht="15">
      <c r="A456" s="119"/>
      <c r="B456" s="86"/>
      <c r="C456" s="119"/>
      <c r="D456" s="86"/>
      <c r="E456" s="119"/>
      <c r="F456" s="86"/>
      <c r="G456" s="119"/>
      <c r="H456" s="86"/>
      <c r="I456" s="86"/>
      <c r="J456" s="119"/>
      <c r="K456" s="121"/>
      <c r="L456" s="86"/>
      <c r="M456" s="86"/>
    </row>
    <row r="457" spans="1:13" ht="15">
      <c r="A457" s="119"/>
      <c r="B457" s="86"/>
      <c r="C457" s="119"/>
      <c r="D457" s="86"/>
      <c r="E457" s="119"/>
      <c r="F457" s="86"/>
      <c r="G457" s="119"/>
      <c r="H457" s="86"/>
      <c r="I457" s="86"/>
      <c r="J457" s="119"/>
      <c r="K457" s="121"/>
      <c r="L457" s="86"/>
      <c r="M457" s="86"/>
    </row>
    <row r="458" spans="1:13" ht="15">
      <c r="A458" s="119"/>
      <c r="B458" s="86"/>
      <c r="C458" s="119"/>
      <c r="D458" s="86"/>
      <c r="E458" s="119"/>
      <c r="F458" s="86"/>
      <c r="G458" s="119"/>
      <c r="H458" s="86"/>
      <c r="I458" s="86"/>
      <c r="J458" s="119"/>
      <c r="K458" s="121"/>
      <c r="L458" s="86"/>
      <c r="M458" s="86"/>
    </row>
    <row r="459" spans="1:13" ht="15">
      <c r="A459" s="119"/>
      <c r="B459" s="86"/>
      <c r="C459" s="119"/>
      <c r="D459" s="86"/>
      <c r="E459" s="119"/>
      <c r="F459" s="86"/>
      <c r="G459" s="119"/>
      <c r="H459" s="86"/>
      <c r="I459" s="86"/>
      <c r="J459" s="119"/>
      <c r="K459" s="121"/>
      <c r="L459" s="86"/>
      <c r="M459" s="86"/>
    </row>
    <row r="460" spans="1:13" ht="15">
      <c r="A460" s="119"/>
      <c r="B460" s="86"/>
      <c r="C460" s="119"/>
      <c r="D460" s="86"/>
      <c r="E460" s="119"/>
      <c r="F460" s="86"/>
      <c r="G460" s="119"/>
      <c r="H460" s="86"/>
      <c r="I460" s="86"/>
      <c r="J460" s="119"/>
      <c r="K460" s="121"/>
      <c r="L460" s="86"/>
      <c r="M460" s="86"/>
    </row>
    <row r="461" spans="1:13" ht="15">
      <c r="A461" s="119"/>
      <c r="B461" s="86"/>
      <c r="C461" s="119"/>
      <c r="D461" s="86"/>
      <c r="E461" s="119"/>
      <c r="F461" s="86"/>
      <c r="G461" s="119"/>
      <c r="H461" s="86"/>
      <c r="I461" s="86"/>
      <c r="J461" s="119"/>
      <c r="K461" s="121"/>
      <c r="L461" s="86"/>
      <c r="M461" s="86"/>
    </row>
    <row r="462" spans="1:13" ht="15">
      <c r="A462" s="119"/>
      <c r="B462" s="86"/>
      <c r="C462" s="119"/>
      <c r="D462" s="86"/>
      <c r="E462" s="119"/>
      <c r="F462" s="86"/>
      <c r="G462" s="119"/>
      <c r="H462" s="86"/>
      <c r="I462" s="86"/>
      <c r="J462" s="119"/>
      <c r="K462" s="121"/>
      <c r="L462" s="86"/>
      <c r="M462" s="86"/>
    </row>
    <row r="463" spans="1:13" ht="15">
      <c r="A463" s="119"/>
      <c r="B463" s="86"/>
      <c r="C463" s="119"/>
      <c r="D463" s="86"/>
      <c r="E463" s="119"/>
      <c r="F463" s="86"/>
      <c r="G463" s="119"/>
      <c r="H463" s="86"/>
      <c r="I463" s="86"/>
      <c r="J463" s="119"/>
      <c r="K463" s="121"/>
      <c r="L463" s="86"/>
      <c r="M463" s="86"/>
    </row>
    <row r="464" spans="1:13" ht="15">
      <c r="A464" s="119"/>
      <c r="B464" s="86"/>
      <c r="C464" s="119"/>
      <c r="D464" s="86"/>
      <c r="E464" s="119"/>
      <c r="F464" s="86"/>
      <c r="G464" s="119"/>
      <c r="H464" s="86"/>
      <c r="I464" s="86"/>
      <c r="J464" s="119"/>
      <c r="K464" s="121"/>
      <c r="L464" s="86"/>
      <c r="M464" s="86"/>
    </row>
    <row r="465" spans="1:13" ht="15">
      <c r="A465" s="119"/>
      <c r="B465" s="86"/>
      <c r="C465" s="119"/>
      <c r="D465" s="86"/>
      <c r="E465" s="119"/>
      <c r="F465" s="86"/>
      <c r="G465" s="119"/>
      <c r="H465" s="86"/>
      <c r="I465" s="86"/>
      <c r="J465" s="119"/>
      <c r="K465" s="121"/>
      <c r="L465" s="86"/>
      <c r="M465" s="86"/>
    </row>
    <row r="466" spans="1:13" ht="15">
      <c r="A466" s="119"/>
      <c r="B466" s="86"/>
      <c r="C466" s="119"/>
      <c r="D466" s="86"/>
      <c r="E466" s="119"/>
      <c r="F466" s="86"/>
      <c r="G466" s="119"/>
      <c r="H466" s="86"/>
      <c r="I466" s="86"/>
      <c r="J466" s="119"/>
      <c r="K466" s="121"/>
      <c r="L466" s="86"/>
      <c r="M466" s="86"/>
    </row>
    <row r="467" spans="1:13" ht="15">
      <c r="A467" s="119"/>
      <c r="B467" s="86"/>
      <c r="C467" s="119"/>
      <c r="D467" s="86"/>
      <c r="E467" s="119"/>
      <c r="F467" s="86"/>
      <c r="G467" s="119"/>
      <c r="H467" s="86"/>
      <c r="I467" s="86"/>
      <c r="J467" s="119"/>
      <c r="K467" s="121"/>
      <c r="L467" s="86"/>
      <c r="M467" s="86"/>
    </row>
    <row r="468" spans="1:13" ht="15">
      <c r="A468" s="119"/>
      <c r="B468" s="86"/>
      <c r="C468" s="119"/>
      <c r="D468" s="86"/>
      <c r="E468" s="119"/>
      <c r="F468" s="86"/>
      <c r="G468" s="119"/>
      <c r="H468" s="86"/>
      <c r="I468" s="86"/>
      <c r="J468" s="119"/>
      <c r="K468" s="121"/>
      <c r="L468" s="86"/>
      <c r="M468" s="86"/>
    </row>
    <row r="469" spans="1:13" ht="15">
      <c r="A469" s="119"/>
      <c r="B469" s="86"/>
      <c r="C469" s="119"/>
      <c r="D469" s="86"/>
      <c r="E469" s="119"/>
      <c r="F469" s="86"/>
      <c r="G469" s="119"/>
      <c r="H469" s="86"/>
      <c r="I469" s="86"/>
      <c r="J469" s="119"/>
      <c r="K469" s="121"/>
      <c r="L469" s="86"/>
      <c r="M469" s="86"/>
    </row>
    <row r="470" spans="1:13" ht="15">
      <c r="A470" s="119"/>
      <c r="B470" s="86"/>
      <c r="C470" s="119"/>
      <c r="D470" s="86"/>
      <c r="E470" s="119"/>
      <c r="F470" s="86"/>
      <c r="G470" s="119"/>
      <c r="H470" s="86"/>
      <c r="I470" s="86"/>
      <c r="J470" s="119"/>
      <c r="K470" s="121"/>
      <c r="L470" s="86"/>
      <c r="M470" s="86"/>
    </row>
    <row r="471" spans="1:13" ht="15">
      <c r="A471" s="119"/>
      <c r="B471" s="86"/>
      <c r="C471" s="119"/>
      <c r="D471" s="86"/>
      <c r="E471" s="119"/>
      <c r="F471" s="86"/>
      <c r="G471" s="119"/>
      <c r="H471" s="86"/>
      <c r="I471" s="86"/>
      <c r="J471" s="119"/>
      <c r="K471" s="121"/>
      <c r="L471" s="86"/>
      <c r="M471" s="86"/>
    </row>
    <row r="472" spans="1:13" ht="15">
      <c r="A472" s="119"/>
      <c r="B472" s="86"/>
      <c r="C472" s="119"/>
      <c r="D472" s="86"/>
      <c r="E472" s="119"/>
      <c r="F472" s="86"/>
      <c r="G472" s="119"/>
      <c r="H472" s="86"/>
      <c r="I472" s="86"/>
      <c r="J472" s="119"/>
      <c r="K472" s="121"/>
      <c r="L472" s="86"/>
      <c r="M472" s="86"/>
    </row>
    <row r="473" spans="1:13" ht="15">
      <c r="A473" s="119"/>
      <c r="B473" s="86"/>
      <c r="C473" s="119"/>
      <c r="D473" s="86"/>
      <c r="E473" s="119"/>
      <c r="F473" s="86"/>
      <c r="G473" s="119"/>
      <c r="H473" s="86"/>
      <c r="I473" s="86"/>
      <c r="J473" s="119"/>
      <c r="K473" s="121"/>
      <c r="L473" s="86"/>
      <c r="M473" s="86"/>
    </row>
    <row r="474" spans="1:13" ht="15">
      <c r="A474" s="119"/>
      <c r="B474" s="86"/>
      <c r="C474" s="119"/>
      <c r="D474" s="86"/>
      <c r="E474" s="119"/>
      <c r="F474" s="86"/>
      <c r="G474" s="119"/>
      <c r="H474" s="86"/>
      <c r="I474" s="86"/>
      <c r="J474" s="119"/>
      <c r="K474" s="121"/>
      <c r="L474" s="86"/>
      <c r="M474" s="86"/>
    </row>
    <row r="475" spans="1:13" ht="15">
      <c r="A475" s="119"/>
      <c r="B475" s="86"/>
      <c r="C475" s="119"/>
      <c r="D475" s="86"/>
      <c r="E475" s="119"/>
      <c r="F475" s="86"/>
      <c r="G475" s="119"/>
      <c r="H475" s="86"/>
      <c r="I475" s="86"/>
      <c r="J475" s="119"/>
      <c r="K475" s="121"/>
      <c r="L475" s="86"/>
      <c r="M475" s="86"/>
    </row>
    <row r="476" spans="1:13" ht="15">
      <c r="A476" s="119"/>
      <c r="B476" s="86"/>
      <c r="C476" s="119"/>
      <c r="D476" s="86"/>
      <c r="E476" s="119"/>
      <c r="F476" s="86"/>
      <c r="G476" s="119"/>
      <c r="H476" s="86"/>
      <c r="I476" s="86"/>
      <c r="J476" s="119"/>
      <c r="K476" s="121"/>
      <c r="L476" s="86"/>
      <c r="M476" s="86"/>
    </row>
    <row r="477" spans="1:13" ht="15">
      <c r="A477" s="119"/>
      <c r="B477" s="86"/>
      <c r="C477" s="119"/>
      <c r="D477" s="86"/>
      <c r="E477" s="119"/>
      <c r="F477" s="86"/>
      <c r="G477" s="119"/>
      <c r="H477" s="86"/>
      <c r="I477" s="86"/>
      <c r="J477" s="119"/>
      <c r="K477" s="121"/>
      <c r="L477" s="86"/>
      <c r="M477" s="86"/>
    </row>
    <row r="478" spans="1:13" ht="15">
      <c r="A478" s="119"/>
      <c r="B478" s="86"/>
      <c r="C478" s="119"/>
      <c r="D478" s="86"/>
      <c r="E478" s="119"/>
      <c r="F478" s="86"/>
      <c r="G478" s="119"/>
      <c r="H478" s="86"/>
      <c r="I478" s="86"/>
      <c r="J478" s="119"/>
      <c r="K478" s="121"/>
      <c r="L478" s="86"/>
      <c r="M478" s="86"/>
    </row>
    <row r="479" spans="1:13" ht="15">
      <c r="A479" s="119"/>
      <c r="B479" s="86"/>
      <c r="C479" s="119"/>
      <c r="D479" s="86"/>
      <c r="E479" s="119"/>
      <c r="F479" s="86"/>
      <c r="G479" s="119"/>
      <c r="H479" s="86"/>
      <c r="I479" s="86"/>
      <c r="J479" s="119"/>
      <c r="K479" s="121"/>
      <c r="L479" s="86"/>
      <c r="M479" s="86"/>
    </row>
    <row r="480" spans="1:13" ht="15">
      <c r="A480" s="119"/>
      <c r="B480" s="86"/>
      <c r="C480" s="119"/>
      <c r="D480" s="86"/>
      <c r="E480" s="119"/>
      <c r="F480" s="86"/>
      <c r="G480" s="119"/>
      <c r="H480" s="86"/>
      <c r="I480" s="86"/>
      <c r="J480" s="119"/>
      <c r="K480" s="121"/>
      <c r="L480" s="86"/>
      <c r="M480" s="86"/>
    </row>
    <row r="481" spans="1:13" ht="15">
      <c r="A481" s="119"/>
      <c r="B481" s="86"/>
      <c r="C481" s="119"/>
      <c r="D481" s="86"/>
      <c r="E481" s="119"/>
      <c r="F481" s="86"/>
      <c r="G481" s="119"/>
      <c r="H481" s="86"/>
      <c r="I481" s="86"/>
      <c r="J481" s="119"/>
      <c r="K481" s="121"/>
      <c r="L481" s="86"/>
      <c r="M481" s="86"/>
    </row>
    <row r="482" spans="1:13" ht="15">
      <c r="A482" s="119"/>
      <c r="B482" s="86"/>
      <c r="C482" s="119"/>
      <c r="D482" s="86"/>
      <c r="E482" s="119"/>
      <c r="F482" s="86"/>
      <c r="G482" s="119"/>
      <c r="H482" s="86"/>
      <c r="I482" s="86"/>
      <c r="J482" s="119"/>
      <c r="K482" s="121"/>
      <c r="L482" s="86"/>
      <c r="M482" s="86"/>
    </row>
    <row r="483" spans="1:13" ht="15">
      <c r="A483" s="119"/>
      <c r="B483" s="86"/>
      <c r="C483" s="119"/>
      <c r="D483" s="86"/>
      <c r="E483" s="119"/>
      <c r="F483" s="86"/>
      <c r="G483" s="119"/>
      <c r="H483" s="86"/>
      <c r="I483" s="86"/>
      <c r="J483" s="119"/>
      <c r="K483" s="121"/>
      <c r="L483" s="86"/>
      <c r="M483" s="86"/>
    </row>
    <row r="484" spans="1:13" ht="15">
      <c r="A484" s="119"/>
      <c r="B484" s="86"/>
      <c r="C484" s="119"/>
      <c r="D484" s="86"/>
      <c r="E484" s="119"/>
      <c r="F484" s="86"/>
      <c r="G484" s="119"/>
      <c r="H484" s="86"/>
      <c r="I484" s="86"/>
      <c r="J484" s="119"/>
      <c r="K484" s="121"/>
      <c r="L484" s="86"/>
      <c r="M484" s="86"/>
    </row>
    <row r="485" spans="1:13" ht="15">
      <c r="A485" s="119"/>
      <c r="B485" s="86"/>
      <c r="C485" s="119"/>
      <c r="D485" s="86"/>
      <c r="E485" s="119"/>
      <c r="F485" s="86"/>
      <c r="G485" s="119"/>
      <c r="H485" s="86"/>
      <c r="I485" s="86"/>
      <c r="J485" s="119"/>
      <c r="K485" s="121"/>
      <c r="L485" s="86"/>
      <c r="M485" s="86"/>
    </row>
    <row r="486" spans="1:13" ht="15">
      <c r="A486" s="119"/>
      <c r="B486" s="86"/>
      <c r="C486" s="119"/>
      <c r="D486" s="86"/>
      <c r="E486" s="119"/>
      <c r="F486" s="86"/>
      <c r="G486" s="119"/>
      <c r="H486" s="86"/>
      <c r="I486" s="86"/>
      <c r="J486" s="119"/>
      <c r="K486" s="121"/>
      <c r="L486" s="86"/>
      <c r="M486" s="86"/>
    </row>
    <row r="487" spans="1:13" ht="15">
      <c r="A487" s="119"/>
      <c r="B487" s="86"/>
      <c r="C487" s="119"/>
      <c r="D487" s="86"/>
      <c r="E487" s="119"/>
      <c r="F487" s="86"/>
      <c r="G487" s="119"/>
      <c r="H487" s="86"/>
      <c r="I487" s="86"/>
      <c r="J487" s="119"/>
      <c r="K487" s="121"/>
      <c r="L487" s="86"/>
      <c r="M487" s="86"/>
    </row>
    <row r="488" spans="1:13" ht="15">
      <c r="A488" s="119"/>
      <c r="B488" s="86"/>
      <c r="C488" s="119"/>
      <c r="D488" s="86"/>
      <c r="E488" s="119"/>
      <c r="F488" s="86"/>
      <c r="G488" s="119"/>
      <c r="H488" s="86"/>
      <c r="I488" s="86"/>
      <c r="J488" s="119"/>
      <c r="K488" s="121"/>
      <c r="L488" s="86"/>
      <c r="M488" s="86"/>
    </row>
    <row r="489" spans="1:13" ht="15">
      <c r="A489" s="119"/>
      <c r="B489" s="86"/>
      <c r="C489" s="119"/>
      <c r="D489" s="86"/>
      <c r="E489" s="119"/>
      <c r="F489" s="86"/>
      <c r="G489" s="119"/>
      <c r="H489" s="86"/>
      <c r="I489" s="86"/>
      <c r="J489" s="119"/>
      <c r="K489" s="121"/>
      <c r="L489" s="86"/>
      <c r="M489" s="86"/>
    </row>
    <row r="490" spans="1:13" ht="15">
      <c r="A490" s="119"/>
      <c r="B490" s="86"/>
      <c r="C490" s="119"/>
      <c r="D490" s="86"/>
      <c r="E490" s="119"/>
      <c r="F490" s="86"/>
      <c r="G490" s="119"/>
      <c r="H490" s="86"/>
      <c r="I490" s="86"/>
      <c r="J490" s="119"/>
      <c r="K490" s="121"/>
      <c r="L490" s="86"/>
      <c r="M490" s="86"/>
    </row>
    <row r="491" spans="1:13" ht="15">
      <c r="A491" s="119"/>
      <c r="B491" s="86"/>
      <c r="C491" s="119"/>
      <c r="D491" s="86"/>
      <c r="E491" s="119"/>
      <c r="F491" s="86"/>
      <c r="G491" s="119"/>
      <c r="H491" s="86"/>
      <c r="I491" s="86"/>
      <c r="J491" s="119"/>
      <c r="K491" s="121"/>
      <c r="L491" s="86"/>
      <c r="M491" s="86"/>
    </row>
    <row r="492" spans="1:13" ht="15">
      <c r="A492" s="119"/>
      <c r="B492" s="86"/>
      <c r="C492" s="119"/>
      <c r="D492" s="86"/>
      <c r="E492" s="119"/>
      <c r="F492" s="86"/>
      <c r="G492" s="119"/>
      <c r="H492" s="86"/>
      <c r="I492" s="86"/>
      <c r="J492" s="119"/>
      <c r="K492" s="121"/>
      <c r="L492" s="86"/>
      <c r="M492" s="86"/>
    </row>
    <row r="493" spans="1:13" ht="15">
      <c r="A493" s="119"/>
      <c r="B493" s="86"/>
      <c r="C493" s="119"/>
      <c r="D493" s="86"/>
      <c r="E493" s="119"/>
      <c r="F493" s="86"/>
      <c r="G493" s="119"/>
      <c r="H493" s="86"/>
      <c r="I493" s="86"/>
      <c r="J493" s="119"/>
      <c r="K493" s="121"/>
      <c r="L493" s="86"/>
      <c r="M493" s="86"/>
    </row>
    <row r="494" spans="1:13" ht="15">
      <c r="A494" s="119"/>
      <c r="B494" s="86"/>
      <c r="C494" s="119"/>
      <c r="D494" s="86"/>
      <c r="E494" s="119"/>
      <c r="F494" s="86"/>
      <c r="G494" s="119"/>
      <c r="H494" s="86"/>
      <c r="I494" s="86"/>
      <c r="J494" s="119"/>
      <c r="K494" s="121"/>
      <c r="L494" s="86"/>
      <c r="M494" s="86"/>
    </row>
    <row r="495" spans="1:13" ht="15">
      <c r="A495" s="119"/>
      <c r="B495" s="86"/>
      <c r="C495" s="119"/>
      <c r="D495" s="86"/>
      <c r="E495" s="119"/>
      <c r="F495" s="86"/>
      <c r="G495" s="119"/>
      <c r="H495" s="86"/>
      <c r="I495" s="86"/>
      <c r="J495" s="119"/>
      <c r="K495" s="121"/>
      <c r="L495" s="86"/>
      <c r="M495" s="86"/>
    </row>
    <row r="496" spans="1:13" ht="15">
      <c r="A496" s="119"/>
      <c r="B496" s="86"/>
      <c r="C496" s="119"/>
      <c r="D496" s="86"/>
      <c r="E496" s="119"/>
      <c r="F496" s="86"/>
      <c r="G496" s="119"/>
      <c r="H496" s="86"/>
      <c r="I496" s="86"/>
      <c r="J496" s="119"/>
      <c r="K496" s="121"/>
      <c r="L496" s="86"/>
      <c r="M496" s="86"/>
    </row>
    <row r="497" spans="1:13" ht="15">
      <c r="A497" s="119"/>
      <c r="B497" s="86"/>
      <c r="C497" s="119"/>
      <c r="D497" s="86"/>
      <c r="E497" s="119"/>
      <c r="F497" s="86"/>
      <c r="G497" s="119"/>
      <c r="H497" s="86"/>
      <c r="I497" s="86"/>
      <c r="J497" s="119"/>
      <c r="K497" s="121"/>
      <c r="L497" s="86"/>
      <c r="M497" s="86"/>
    </row>
    <row r="498" spans="1:13" ht="15">
      <c r="A498" s="119"/>
      <c r="B498" s="86"/>
      <c r="C498" s="119"/>
      <c r="D498" s="86"/>
      <c r="E498" s="119"/>
      <c r="F498" s="86"/>
      <c r="G498" s="119"/>
      <c r="H498" s="86"/>
      <c r="I498" s="86"/>
      <c r="J498" s="119"/>
      <c r="K498" s="121"/>
      <c r="L498" s="86"/>
      <c r="M498" s="86"/>
    </row>
    <row r="499" spans="1:13" ht="15">
      <c r="A499" s="119"/>
      <c r="B499" s="86"/>
      <c r="C499" s="119"/>
      <c r="D499" s="86"/>
      <c r="E499" s="119"/>
      <c r="F499" s="86"/>
      <c r="G499" s="119"/>
      <c r="H499" s="86"/>
      <c r="I499" s="86"/>
      <c r="J499" s="119"/>
      <c r="K499" s="121"/>
      <c r="L499" s="86"/>
      <c r="M499" s="86"/>
    </row>
    <row r="500" spans="1:13" ht="15">
      <c r="A500" s="119"/>
      <c r="B500" s="86"/>
      <c r="C500" s="119"/>
      <c r="D500" s="86"/>
      <c r="E500" s="119"/>
      <c r="F500" s="86"/>
      <c r="G500" s="119"/>
      <c r="H500" s="86"/>
      <c r="I500" s="86"/>
      <c r="J500" s="119"/>
      <c r="K500" s="121"/>
      <c r="L500" s="86"/>
      <c r="M500" s="86"/>
    </row>
    <row r="501" spans="1:13" ht="15">
      <c r="A501" s="119"/>
      <c r="B501" s="86"/>
      <c r="C501" s="119"/>
      <c r="D501" s="86"/>
      <c r="E501" s="119"/>
      <c r="F501" s="86"/>
      <c r="G501" s="119"/>
      <c r="H501" s="86"/>
      <c r="I501" s="86"/>
      <c r="J501" s="119"/>
      <c r="K501" s="121"/>
      <c r="L501" s="86"/>
      <c r="M501" s="86"/>
    </row>
    <row r="502" spans="1:13" ht="15">
      <c r="A502" s="119"/>
      <c r="B502" s="86"/>
      <c r="C502" s="119"/>
      <c r="D502" s="86"/>
      <c r="E502" s="119"/>
      <c r="F502" s="86"/>
      <c r="G502" s="119"/>
      <c r="H502" s="86"/>
      <c r="I502" s="86"/>
      <c r="J502" s="119"/>
      <c r="K502" s="121"/>
      <c r="L502" s="86"/>
      <c r="M502" s="86"/>
    </row>
    <row r="503" spans="1:13" ht="15">
      <c r="A503" s="119"/>
      <c r="B503" s="86"/>
      <c r="C503" s="119"/>
      <c r="D503" s="86"/>
      <c r="E503" s="119"/>
      <c r="F503" s="86"/>
      <c r="G503" s="119"/>
      <c r="H503" s="86"/>
      <c r="I503" s="86"/>
      <c r="J503" s="119"/>
      <c r="K503" s="121"/>
      <c r="L503" s="86"/>
      <c r="M503" s="86"/>
    </row>
    <row r="504" spans="1:13" ht="15">
      <c r="A504" s="119"/>
      <c r="B504" s="86"/>
      <c r="C504" s="119"/>
      <c r="D504" s="86"/>
      <c r="E504" s="119"/>
      <c r="F504" s="86"/>
      <c r="G504" s="119"/>
      <c r="H504" s="86"/>
      <c r="I504" s="86"/>
      <c r="J504" s="119"/>
      <c r="K504" s="121"/>
      <c r="L504" s="86"/>
      <c r="M504" s="86"/>
    </row>
    <row r="505" spans="1:13" ht="15">
      <c r="A505" s="119"/>
      <c r="B505" s="86"/>
      <c r="C505" s="119"/>
      <c r="D505" s="86"/>
      <c r="E505" s="119"/>
      <c r="F505" s="86"/>
      <c r="G505" s="119"/>
      <c r="H505" s="86"/>
      <c r="I505" s="86"/>
      <c r="J505" s="119"/>
      <c r="K505" s="121"/>
      <c r="L505" s="86"/>
      <c r="M505" s="86"/>
    </row>
    <row r="506" spans="1:13" ht="15">
      <c r="A506" s="119"/>
      <c r="B506" s="86"/>
      <c r="C506" s="119"/>
      <c r="D506" s="86"/>
      <c r="E506" s="119"/>
      <c r="F506" s="86"/>
      <c r="G506" s="119"/>
      <c r="H506" s="86"/>
      <c r="I506" s="86"/>
      <c r="J506" s="119"/>
      <c r="K506" s="121"/>
      <c r="L506" s="86"/>
      <c r="M506" s="86"/>
    </row>
    <row r="507" spans="1:13" ht="15">
      <c r="A507" s="119"/>
      <c r="B507" s="86"/>
      <c r="C507" s="119"/>
      <c r="D507" s="86"/>
      <c r="E507" s="119"/>
      <c r="F507" s="86"/>
      <c r="G507" s="119"/>
      <c r="H507" s="86"/>
      <c r="I507" s="86"/>
      <c r="J507" s="119"/>
      <c r="K507" s="121"/>
      <c r="L507" s="86"/>
      <c r="M507" s="86"/>
    </row>
    <row r="508" spans="1:13" ht="15">
      <c r="A508" s="119"/>
      <c r="B508" s="86"/>
      <c r="C508" s="119"/>
      <c r="D508" s="86"/>
      <c r="E508" s="119"/>
      <c r="F508" s="86"/>
      <c r="G508" s="119"/>
      <c r="H508" s="86"/>
      <c r="I508" s="86"/>
      <c r="J508" s="119"/>
      <c r="K508" s="121"/>
      <c r="L508" s="86"/>
      <c r="M508" s="86"/>
    </row>
    <row r="509" spans="1:13" ht="15">
      <c r="A509" s="119"/>
      <c r="B509" s="86"/>
      <c r="C509" s="119"/>
      <c r="D509" s="86"/>
      <c r="E509" s="119"/>
      <c r="F509" s="86"/>
      <c r="G509" s="119"/>
      <c r="H509" s="86"/>
      <c r="I509" s="86"/>
      <c r="J509" s="119"/>
      <c r="K509" s="121"/>
      <c r="L509" s="86"/>
      <c r="M509" s="86"/>
    </row>
    <row r="510" spans="1:13" ht="15">
      <c r="A510" s="119"/>
      <c r="B510" s="86"/>
      <c r="C510" s="119"/>
      <c r="D510" s="86"/>
      <c r="E510" s="119"/>
      <c r="F510" s="86"/>
      <c r="G510" s="119"/>
      <c r="H510" s="86"/>
      <c r="I510" s="86"/>
      <c r="J510" s="119"/>
      <c r="K510" s="121"/>
      <c r="L510" s="86"/>
      <c r="M510" s="86"/>
    </row>
    <row r="511" spans="1:13" ht="15">
      <c r="A511" s="119"/>
      <c r="B511" s="86"/>
      <c r="C511" s="119"/>
      <c r="D511" s="86"/>
      <c r="E511" s="119"/>
      <c r="F511" s="86"/>
      <c r="G511" s="119"/>
      <c r="H511" s="86"/>
      <c r="I511" s="86"/>
      <c r="J511" s="119"/>
      <c r="K511" s="121"/>
      <c r="L511" s="86"/>
      <c r="M511" s="86"/>
    </row>
    <row r="512" spans="1:13" ht="15">
      <c r="A512" s="119"/>
      <c r="B512" s="86"/>
      <c r="C512" s="119"/>
      <c r="D512" s="86"/>
      <c r="E512" s="119"/>
      <c r="F512" s="86"/>
      <c r="G512" s="119"/>
      <c r="H512" s="86"/>
      <c r="I512" s="86"/>
      <c r="J512" s="119"/>
      <c r="K512" s="121"/>
      <c r="L512" s="86"/>
      <c r="M512" s="86"/>
    </row>
    <row r="513" spans="1:13" ht="15">
      <c r="A513" s="119"/>
      <c r="B513" s="86"/>
      <c r="C513" s="119"/>
      <c r="D513" s="86"/>
      <c r="E513" s="119"/>
      <c r="F513" s="86"/>
      <c r="G513" s="119"/>
      <c r="H513" s="86"/>
      <c r="I513" s="86"/>
      <c r="J513" s="119"/>
      <c r="K513" s="121"/>
      <c r="L513" s="86"/>
      <c r="M513" s="86"/>
    </row>
    <row r="514" spans="1:13" ht="15">
      <c r="A514" s="119"/>
      <c r="B514" s="86"/>
      <c r="C514" s="119"/>
      <c r="D514" s="86"/>
      <c r="E514" s="119"/>
      <c r="F514" s="86"/>
      <c r="G514" s="119"/>
      <c r="H514" s="86"/>
      <c r="I514" s="86"/>
      <c r="J514" s="119"/>
      <c r="K514" s="121"/>
      <c r="L514" s="86"/>
      <c r="M514" s="86"/>
    </row>
    <row r="515" spans="1:13" ht="15">
      <c r="A515" s="119"/>
      <c r="B515" s="86"/>
      <c r="C515" s="119"/>
      <c r="D515" s="86"/>
      <c r="E515" s="119"/>
      <c r="F515" s="86"/>
      <c r="G515" s="119"/>
      <c r="H515" s="86"/>
      <c r="I515" s="86"/>
      <c r="J515" s="119"/>
      <c r="K515" s="121"/>
      <c r="L515" s="86"/>
      <c r="M515" s="86"/>
    </row>
    <row r="516" spans="1:13" ht="15">
      <c r="A516" s="119"/>
      <c r="B516" s="86"/>
      <c r="C516" s="119"/>
      <c r="D516" s="86"/>
      <c r="E516" s="119"/>
      <c r="F516" s="86"/>
      <c r="G516" s="119"/>
      <c r="H516" s="86"/>
      <c r="I516" s="86"/>
      <c r="J516" s="119"/>
      <c r="K516" s="121"/>
      <c r="L516" s="86"/>
      <c r="M516" s="86"/>
    </row>
    <row r="517" spans="1:13" ht="15">
      <c r="A517" s="119"/>
      <c r="B517" s="86"/>
      <c r="C517" s="119"/>
      <c r="D517" s="86"/>
      <c r="E517" s="119"/>
      <c r="F517" s="86"/>
      <c r="G517" s="119"/>
      <c r="H517" s="86"/>
      <c r="I517" s="86"/>
      <c r="J517" s="119"/>
      <c r="K517" s="121"/>
      <c r="L517" s="86"/>
      <c r="M517" s="86"/>
    </row>
    <row r="518" spans="1:13" ht="15">
      <c r="A518" s="119"/>
      <c r="B518" s="86"/>
      <c r="C518" s="119"/>
      <c r="D518" s="86"/>
      <c r="E518" s="119"/>
      <c r="F518" s="86"/>
      <c r="G518" s="119"/>
      <c r="H518" s="86"/>
      <c r="I518" s="86"/>
      <c r="J518" s="119"/>
      <c r="K518" s="121"/>
      <c r="L518" s="86"/>
      <c r="M518" s="86"/>
    </row>
    <row r="519" spans="1:13" ht="15">
      <c r="A519" s="119"/>
      <c r="B519" s="86"/>
      <c r="C519" s="119"/>
      <c r="D519" s="86"/>
      <c r="E519" s="119"/>
      <c r="F519" s="86"/>
      <c r="G519" s="119"/>
      <c r="H519" s="86"/>
      <c r="I519" s="86"/>
      <c r="J519" s="119"/>
      <c r="K519" s="121"/>
      <c r="L519" s="86"/>
      <c r="M519" s="86"/>
    </row>
    <row r="520" spans="1:13" ht="15">
      <c r="A520" s="119"/>
      <c r="B520" s="86"/>
      <c r="C520" s="119"/>
      <c r="D520" s="86"/>
      <c r="E520" s="119"/>
      <c r="F520" s="86"/>
      <c r="G520" s="119"/>
      <c r="H520" s="86"/>
      <c r="I520" s="86"/>
      <c r="J520" s="119"/>
      <c r="K520" s="121"/>
      <c r="L520" s="86"/>
      <c r="M520" s="86"/>
    </row>
    <row r="521" spans="1:13" ht="15">
      <c r="A521" s="119"/>
      <c r="B521" s="86"/>
      <c r="C521" s="119"/>
      <c r="D521" s="86"/>
      <c r="E521" s="119"/>
      <c r="F521" s="86"/>
      <c r="G521" s="119"/>
      <c r="H521" s="86"/>
      <c r="I521" s="86"/>
      <c r="J521" s="119"/>
      <c r="K521" s="121"/>
      <c r="L521" s="86"/>
      <c r="M521" s="86"/>
    </row>
    <row r="522" spans="1:13" ht="15">
      <c r="A522" s="119"/>
      <c r="B522" s="86"/>
      <c r="C522" s="119"/>
      <c r="D522" s="86"/>
      <c r="E522" s="119"/>
      <c r="F522" s="86"/>
      <c r="G522" s="119"/>
      <c r="H522" s="86"/>
      <c r="I522" s="86"/>
      <c r="J522" s="119"/>
      <c r="K522" s="121"/>
      <c r="L522" s="86"/>
      <c r="M522" s="86"/>
    </row>
    <row r="523" spans="1:13" ht="15">
      <c r="A523" s="119"/>
      <c r="B523" s="86"/>
      <c r="C523" s="119"/>
      <c r="D523" s="86"/>
      <c r="E523" s="119"/>
      <c r="F523" s="86"/>
      <c r="G523" s="119"/>
      <c r="H523" s="86"/>
      <c r="I523" s="86"/>
      <c r="J523" s="119"/>
      <c r="K523" s="121"/>
      <c r="L523" s="86"/>
      <c r="M523" s="86"/>
    </row>
    <row r="524" spans="1:13" ht="15">
      <c r="A524" s="119"/>
      <c r="B524" s="86"/>
      <c r="C524" s="119"/>
      <c r="D524" s="86"/>
      <c r="E524" s="119"/>
      <c r="F524" s="86"/>
      <c r="G524" s="119"/>
      <c r="H524" s="86"/>
      <c r="I524" s="86"/>
      <c r="J524" s="119"/>
      <c r="K524" s="121"/>
      <c r="L524" s="86"/>
      <c r="M524" s="86"/>
    </row>
    <row r="525" spans="1:13" ht="15">
      <c r="A525" s="119"/>
      <c r="B525" s="86"/>
      <c r="C525" s="119"/>
      <c r="D525" s="86"/>
      <c r="E525" s="119"/>
      <c r="F525" s="86"/>
      <c r="G525" s="119"/>
      <c r="H525" s="86"/>
      <c r="I525" s="86"/>
      <c r="J525" s="119"/>
      <c r="K525" s="121"/>
      <c r="L525" s="86"/>
      <c r="M525" s="86"/>
    </row>
    <row r="526" spans="1:13" ht="15">
      <c r="A526" s="119"/>
      <c r="B526" s="86"/>
      <c r="C526" s="119"/>
      <c r="D526" s="86"/>
      <c r="E526" s="119"/>
      <c r="F526" s="86"/>
      <c r="G526" s="119"/>
      <c r="H526" s="86"/>
      <c r="I526" s="86"/>
      <c r="J526" s="119"/>
      <c r="K526" s="121"/>
      <c r="L526" s="86"/>
      <c r="M526" s="86"/>
    </row>
    <row r="527" spans="1:13" ht="15">
      <c r="A527" s="119"/>
      <c r="B527" s="86"/>
      <c r="C527" s="119"/>
      <c r="D527" s="86"/>
      <c r="E527" s="119"/>
      <c r="F527" s="86"/>
      <c r="G527" s="119"/>
      <c r="H527" s="86"/>
      <c r="I527" s="86"/>
      <c r="J527" s="119"/>
      <c r="K527" s="121"/>
      <c r="L527" s="86"/>
      <c r="M527" s="86"/>
    </row>
    <row r="528" spans="1:13" ht="15">
      <c r="A528" s="119"/>
      <c r="B528" s="86"/>
      <c r="C528" s="119"/>
      <c r="D528" s="86"/>
      <c r="E528" s="119"/>
      <c r="F528" s="86"/>
      <c r="G528" s="119"/>
      <c r="H528" s="86"/>
      <c r="I528" s="86"/>
      <c r="J528" s="119"/>
      <c r="K528" s="121"/>
      <c r="L528" s="86"/>
      <c r="M528" s="86"/>
    </row>
    <row r="529" spans="1:13" ht="15">
      <c r="A529" s="119"/>
      <c r="B529" s="86"/>
      <c r="C529" s="119"/>
      <c r="D529" s="86"/>
      <c r="E529" s="119"/>
      <c r="F529" s="86"/>
      <c r="G529" s="119"/>
      <c r="H529" s="86"/>
      <c r="I529" s="86"/>
      <c r="J529" s="119"/>
      <c r="K529" s="121"/>
      <c r="L529" s="86"/>
      <c r="M529" s="86"/>
    </row>
    <row r="530" spans="1:13" ht="15">
      <c r="A530" s="119"/>
      <c r="B530" s="86"/>
      <c r="C530" s="119"/>
      <c r="D530" s="86"/>
      <c r="E530" s="119"/>
      <c r="F530" s="86"/>
      <c r="G530" s="119"/>
      <c r="H530" s="86"/>
      <c r="I530" s="86"/>
      <c r="J530" s="119"/>
      <c r="K530" s="121"/>
      <c r="L530" s="86"/>
      <c r="M530" s="86"/>
    </row>
    <row r="531" spans="1:13" ht="15">
      <c r="A531" s="119"/>
      <c r="B531" s="86"/>
      <c r="C531" s="119"/>
      <c r="D531" s="86"/>
      <c r="E531" s="119"/>
      <c r="F531" s="86"/>
      <c r="G531" s="119"/>
      <c r="H531" s="86"/>
      <c r="I531" s="86"/>
      <c r="J531" s="119"/>
      <c r="K531" s="121"/>
      <c r="L531" s="86"/>
      <c r="M531" s="86"/>
    </row>
  </sheetData>
  <sheetProtection formatColumns="0" autoFilter="0"/>
  <mergeCells count="2">
    <mergeCell ref="A1:K1"/>
    <mergeCell ref="A2:K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  <col min="8" max="8" width="6.00390625" style="0" customWidth="1"/>
  </cols>
  <sheetData>
    <row r="1" spans="1:6" ht="18.75">
      <c r="A1" s="59" t="s">
        <v>32</v>
      </c>
      <c r="B1" s="59"/>
      <c r="C1" s="59"/>
      <c r="D1" s="40" t="s">
        <v>33</v>
      </c>
      <c r="F1" s="32">
        <v>42560</v>
      </c>
    </row>
    <row r="2" spans="1:8" ht="30.75" customHeight="1">
      <c r="A2" s="33" t="s">
        <v>9</v>
      </c>
      <c r="B2" s="33" t="s">
        <v>8</v>
      </c>
      <c r="C2" s="33" t="s">
        <v>1</v>
      </c>
      <c r="D2" s="33" t="s">
        <v>2</v>
      </c>
      <c r="E2" s="33" t="s">
        <v>22</v>
      </c>
      <c r="F2" s="33" t="s">
        <v>5</v>
      </c>
      <c r="G2" s="33" t="s">
        <v>6</v>
      </c>
      <c r="H2" s="33" t="s">
        <v>7</v>
      </c>
    </row>
    <row r="3" spans="1:8" ht="15">
      <c r="A3" s="34">
        <v>334</v>
      </c>
      <c r="B3" s="35" t="s">
        <v>248</v>
      </c>
      <c r="C3" s="36" t="s">
        <v>35</v>
      </c>
      <c r="D3" s="37" t="s">
        <v>46</v>
      </c>
      <c r="E3" s="36">
        <v>2009</v>
      </c>
      <c r="F3" s="38" t="s">
        <v>262</v>
      </c>
      <c r="G3" s="36">
        <v>1</v>
      </c>
      <c r="H3" s="39">
        <v>20</v>
      </c>
    </row>
    <row r="4" spans="1:8" ht="15">
      <c r="A4" s="34">
        <v>218</v>
      </c>
      <c r="B4" s="35" t="s">
        <v>245</v>
      </c>
      <c r="C4" s="36" t="s">
        <v>35</v>
      </c>
      <c r="D4" s="37" t="s">
        <v>43</v>
      </c>
      <c r="E4" s="36">
        <v>2008</v>
      </c>
      <c r="F4" s="38" t="s">
        <v>260</v>
      </c>
      <c r="G4" s="36">
        <v>1</v>
      </c>
      <c r="H4" s="39">
        <v>20</v>
      </c>
    </row>
    <row r="5" spans="1:8" ht="15">
      <c r="A5" s="34">
        <v>213</v>
      </c>
      <c r="B5" s="35" t="s">
        <v>247</v>
      </c>
      <c r="C5" s="36" t="s">
        <v>35</v>
      </c>
      <c r="D5" s="37" t="s">
        <v>43</v>
      </c>
      <c r="E5" s="36">
        <v>2007</v>
      </c>
      <c r="F5" s="38" t="s">
        <v>260</v>
      </c>
      <c r="G5" s="36">
        <v>2</v>
      </c>
      <c r="H5" s="39">
        <v>19</v>
      </c>
    </row>
    <row r="6" spans="1:8" ht="15">
      <c r="A6" s="34">
        <v>227</v>
      </c>
      <c r="B6" s="35" t="s">
        <v>249</v>
      </c>
      <c r="C6" s="36" t="s">
        <v>35</v>
      </c>
      <c r="D6" s="37" t="s">
        <v>267</v>
      </c>
      <c r="E6" s="36">
        <v>2008</v>
      </c>
      <c r="F6" s="38" t="s">
        <v>260</v>
      </c>
      <c r="G6" s="36">
        <v>3</v>
      </c>
      <c r="H6" s="39">
        <v>18</v>
      </c>
    </row>
    <row r="7" spans="1:8" ht="15">
      <c r="A7" s="34">
        <v>459</v>
      </c>
      <c r="B7" s="35" t="s">
        <v>246</v>
      </c>
      <c r="C7" s="36" t="s">
        <v>90</v>
      </c>
      <c r="D7" s="37" t="s">
        <v>48</v>
      </c>
      <c r="E7" s="36">
        <v>2007</v>
      </c>
      <c r="F7" s="38" t="s">
        <v>261</v>
      </c>
      <c r="G7" s="36">
        <v>1</v>
      </c>
      <c r="H7" s="39">
        <v>20</v>
      </c>
    </row>
    <row r="8" spans="1:8" ht="15">
      <c r="A8" s="34">
        <v>462</v>
      </c>
      <c r="B8" s="35" t="s">
        <v>251</v>
      </c>
      <c r="C8" s="36" t="s">
        <v>90</v>
      </c>
      <c r="D8" s="37" t="s">
        <v>48</v>
      </c>
      <c r="E8" s="36">
        <v>2008</v>
      </c>
      <c r="F8" s="38" t="s">
        <v>261</v>
      </c>
      <c r="G8" s="36">
        <v>2</v>
      </c>
      <c r="H8" s="39">
        <v>19</v>
      </c>
    </row>
    <row r="9" spans="1:8" ht="15">
      <c r="A9" s="34">
        <v>220</v>
      </c>
      <c r="B9" s="35" t="s">
        <v>252</v>
      </c>
      <c r="C9" s="36" t="s">
        <v>35</v>
      </c>
      <c r="D9" s="37" t="s">
        <v>43</v>
      </c>
      <c r="E9" s="36">
        <v>2006</v>
      </c>
      <c r="F9" s="38" t="s">
        <v>263</v>
      </c>
      <c r="G9" s="36">
        <v>1</v>
      </c>
      <c r="H9" s="39">
        <v>20</v>
      </c>
    </row>
    <row r="10" spans="1:8" ht="15">
      <c r="A10" s="34">
        <v>333</v>
      </c>
      <c r="B10" s="35" t="s">
        <v>253</v>
      </c>
      <c r="C10" s="36" t="s">
        <v>35</v>
      </c>
      <c r="D10" s="37" t="s">
        <v>53</v>
      </c>
      <c r="E10" s="36">
        <v>2005</v>
      </c>
      <c r="F10" s="38" t="s">
        <v>263</v>
      </c>
      <c r="G10" s="36">
        <v>2</v>
      </c>
      <c r="H10" s="39">
        <v>19</v>
      </c>
    </row>
    <row r="11" spans="1:8" ht="15">
      <c r="A11" s="34">
        <v>221</v>
      </c>
      <c r="B11" s="35" t="s">
        <v>254</v>
      </c>
      <c r="C11" s="36" t="s">
        <v>35</v>
      </c>
      <c r="D11" s="37" t="s">
        <v>43</v>
      </c>
      <c r="E11" s="36">
        <v>2006</v>
      </c>
      <c r="F11" s="38" t="s">
        <v>263</v>
      </c>
      <c r="G11" s="36">
        <v>3</v>
      </c>
      <c r="H11" s="39">
        <v>18</v>
      </c>
    </row>
    <row r="12" spans="1:8" ht="15">
      <c r="A12" s="34">
        <v>310</v>
      </c>
      <c r="B12" s="35" t="s">
        <v>255</v>
      </c>
      <c r="C12" s="36" t="s">
        <v>35</v>
      </c>
      <c r="D12" s="37" t="s">
        <v>53</v>
      </c>
      <c r="E12" s="36">
        <v>2006</v>
      </c>
      <c r="F12" s="38" t="s">
        <v>263</v>
      </c>
      <c r="G12" s="36">
        <v>4</v>
      </c>
      <c r="H12" s="39">
        <v>17</v>
      </c>
    </row>
    <row r="13" spans="1:8" ht="15">
      <c r="A13" s="34">
        <v>309</v>
      </c>
      <c r="B13" s="35" t="s">
        <v>259</v>
      </c>
      <c r="C13" s="36" t="s">
        <v>35</v>
      </c>
      <c r="D13" s="37" t="s">
        <v>53</v>
      </c>
      <c r="E13" s="36">
        <v>2003</v>
      </c>
      <c r="F13" s="38" t="s">
        <v>266</v>
      </c>
      <c r="G13" s="36">
        <v>1</v>
      </c>
      <c r="H13" s="39">
        <v>20</v>
      </c>
    </row>
    <row r="14" spans="1:8" ht="15">
      <c r="A14" s="34">
        <v>460</v>
      </c>
      <c r="B14" s="35" t="s">
        <v>257</v>
      </c>
      <c r="C14" s="36" t="s">
        <v>90</v>
      </c>
      <c r="D14" s="37" t="s">
        <v>48</v>
      </c>
      <c r="E14" s="36">
        <v>2003</v>
      </c>
      <c r="F14" s="38" t="s">
        <v>265</v>
      </c>
      <c r="G14" s="36">
        <v>1</v>
      </c>
      <c r="H14" s="39">
        <v>20</v>
      </c>
    </row>
    <row r="15" spans="1:8" ht="15">
      <c r="A15" s="34">
        <v>461</v>
      </c>
      <c r="B15" s="35" t="s">
        <v>258</v>
      </c>
      <c r="C15" s="36" t="s">
        <v>90</v>
      </c>
      <c r="D15" s="37" t="s">
        <v>48</v>
      </c>
      <c r="E15" s="36">
        <v>2003</v>
      </c>
      <c r="F15" s="38" t="s">
        <v>265</v>
      </c>
      <c r="G15" s="36">
        <v>2</v>
      </c>
      <c r="H15" s="39">
        <v>19</v>
      </c>
    </row>
    <row r="16" spans="1:8" ht="15">
      <c r="A16" s="34">
        <v>217</v>
      </c>
      <c r="B16" s="35" t="s">
        <v>256</v>
      </c>
      <c r="C16" s="36" t="s">
        <v>90</v>
      </c>
      <c r="D16" s="37" t="s">
        <v>43</v>
      </c>
      <c r="E16" s="36">
        <v>2002</v>
      </c>
      <c r="F16" s="38" t="s">
        <v>264</v>
      </c>
      <c r="G16" s="36">
        <v>1</v>
      </c>
      <c r="H16" s="39">
        <v>20</v>
      </c>
    </row>
    <row r="17" spans="1:8" ht="15">
      <c r="A17" s="34"/>
      <c r="B17" s="35"/>
      <c r="C17" s="36"/>
      <c r="D17" s="37"/>
      <c r="E17" s="36"/>
      <c r="F17" s="38"/>
      <c r="G17" s="36"/>
      <c r="H17" s="39"/>
    </row>
    <row r="18" spans="1:8" ht="15">
      <c r="A18" s="34"/>
      <c r="B18" s="35"/>
      <c r="C18" s="36"/>
      <c r="D18" s="37"/>
      <c r="E18" s="36"/>
      <c r="F18" s="38"/>
      <c r="G18" s="36"/>
      <c r="H18" s="39"/>
    </row>
    <row r="19" spans="1:8" ht="15">
      <c r="A19" s="34"/>
      <c r="B19" s="35"/>
      <c r="C19" s="36"/>
      <c r="D19" s="37"/>
      <c r="E19" s="36"/>
      <c r="F19" s="38"/>
      <c r="G19" s="36"/>
      <c r="H19" s="39"/>
    </row>
    <row r="20" spans="1:8" ht="15">
      <c r="A20" s="34"/>
      <c r="B20" s="35"/>
      <c r="C20" s="36"/>
      <c r="D20" s="37"/>
      <c r="E20" s="36"/>
      <c r="F20" s="38"/>
      <c r="G20" s="36"/>
      <c r="H20" s="39"/>
    </row>
    <row r="21" spans="1:8" ht="15">
      <c r="A21" s="34"/>
      <c r="B21" s="35"/>
      <c r="C21" s="36"/>
      <c r="D21" s="37"/>
      <c r="E21" s="36"/>
      <c r="F21" s="38"/>
      <c r="G21" s="36"/>
      <c r="H21" s="39"/>
    </row>
    <row r="22" spans="1:8" ht="15">
      <c r="A22" s="34"/>
      <c r="B22" s="35"/>
      <c r="C22" s="36"/>
      <c r="D22" s="37"/>
      <c r="E22" s="36"/>
      <c r="F22" s="38"/>
      <c r="G22" s="36"/>
      <c r="H22" s="39"/>
    </row>
    <row r="23" spans="1:8" ht="15">
      <c r="A23" s="34"/>
      <c r="B23" s="35"/>
      <c r="C23" s="36"/>
      <c r="D23" s="37"/>
      <c r="E23" s="36"/>
      <c r="F23" s="38"/>
      <c r="G23" s="36"/>
      <c r="H23" s="39"/>
    </row>
    <row r="24" spans="1:8" ht="15">
      <c r="A24" s="34"/>
      <c r="B24" s="35"/>
      <c r="C24" s="36"/>
      <c r="D24" s="37"/>
      <c r="E24" s="36"/>
      <c r="F24" s="38"/>
      <c r="G24" s="36"/>
      <c r="H24" s="39"/>
    </row>
    <row r="25" spans="1:8" ht="15">
      <c r="A25" s="34"/>
      <c r="B25" s="35"/>
      <c r="C25" s="36"/>
      <c r="D25" s="37"/>
      <c r="E25" s="36"/>
      <c r="F25" s="38"/>
      <c r="G25" s="36"/>
      <c r="H25" s="39"/>
    </row>
    <row r="26" spans="1:8" ht="15">
      <c r="A26" s="34"/>
      <c r="B26" s="35"/>
      <c r="C26" s="36"/>
      <c r="D26" s="37"/>
      <c r="E26" s="36"/>
      <c r="F26" s="38"/>
      <c r="G26" s="36"/>
      <c r="H26" s="39"/>
    </row>
    <row r="27" spans="1:8" ht="15">
      <c r="A27" s="34"/>
      <c r="B27" s="35"/>
      <c r="C27" s="36"/>
      <c r="D27" s="37"/>
      <c r="E27" s="36"/>
      <c r="F27" s="38"/>
      <c r="G27" s="36"/>
      <c r="H27" s="39"/>
    </row>
    <row r="28" spans="1:8" ht="15">
      <c r="A28" s="34"/>
      <c r="B28" s="35"/>
      <c r="C28" s="36"/>
      <c r="D28" s="37"/>
      <c r="E28" s="36"/>
      <c r="F28" s="38"/>
      <c r="G28" s="36"/>
      <c r="H28" s="39"/>
    </row>
    <row r="29" spans="1:8" ht="15">
      <c r="A29" s="34"/>
      <c r="B29" s="35"/>
      <c r="C29" s="36"/>
      <c r="D29" s="37"/>
      <c r="E29" s="36"/>
      <c r="F29" s="38"/>
      <c r="G29" s="36"/>
      <c r="H29" s="39"/>
    </row>
    <row r="30" spans="1:8" ht="15">
      <c r="A30" s="34"/>
      <c r="B30" s="35"/>
      <c r="C30" s="36"/>
      <c r="D30" s="37"/>
      <c r="E30" s="36"/>
      <c r="F30" s="38"/>
      <c r="G30" s="36"/>
      <c r="H30" s="39"/>
    </row>
    <row r="31" spans="1:8" ht="15">
      <c r="A31" s="34"/>
      <c r="B31" s="35"/>
      <c r="C31" s="36"/>
      <c r="D31" s="37"/>
      <c r="E31" s="36"/>
      <c r="F31" s="38"/>
      <c r="G31" s="36"/>
      <c r="H31" s="39"/>
    </row>
    <row r="32" spans="1:8" ht="15">
      <c r="A32" s="34"/>
      <c r="B32" s="35"/>
      <c r="C32" s="36"/>
      <c r="D32" s="37"/>
      <c r="E32" s="36"/>
      <c r="F32" s="38"/>
      <c r="G32" s="36"/>
      <c r="H32" s="39"/>
    </row>
    <row r="33" spans="1:8" ht="15">
      <c r="A33" s="34"/>
      <c r="B33" s="35"/>
      <c r="C33" s="36"/>
      <c r="D33" s="37"/>
      <c r="E33" s="36"/>
      <c r="F33" s="38"/>
      <c r="G33" s="36"/>
      <c r="H33" s="39"/>
    </row>
    <row r="34" spans="1:8" ht="15">
      <c r="A34" s="34"/>
      <c r="B34" s="35"/>
      <c r="C34" s="36"/>
      <c r="D34" s="37"/>
      <c r="E34" s="36"/>
      <c r="F34" s="38"/>
      <c r="G34" s="36"/>
      <c r="H34" s="39"/>
    </row>
    <row r="35" spans="1:8" ht="15">
      <c r="A35" s="34"/>
      <c r="B35" s="35"/>
      <c r="C35" s="36"/>
      <c r="D35" s="37"/>
      <c r="E35" s="36"/>
      <c r="F35" s="38"/>
      <c r="G35" s="36"/>
      <c r="H35" s="39"/>
    </row>
  </sheetData>
  <sheetProtection/>
  <autoFilter ref="A2:H2"/>
  <mergeCells count="1">
    <mergeCell ref="A1:C1"/>
  </mergeCells>
  <conditionalFormatting sqref="G3:G35">
    <cfRule type="cellIs" priority="6" dxfId="29" operator="equal" stopIfTrue="1">
      <formula>1</formula>
    </cfRule>
    <cfRule type="cellIs" priority="7" dxfId="30" operator="equal" stopIfTrue="1">
      <formula>2</formula>
    </cfRule>
    <cfRule type="cellIs" priority="8" dxfId="30" operator="equal" stopIfTrue="1">
      <formula>3</formula>
    </cfRule>
  </conditionalFormatting>
  <conditionalFormatting sqref="F4">
    <cfRule type="expression" priority="16" dxfId="31" stopIfTrue="1">
      <formula>G4=W3</formula>
    </cfRule>
  </conditionalFormatting>
  <conditionalFormatting sqref="F3 F13">
    <cfRule type="expression" priority="24" dxfId="31" stopIfTrue="1">
      <formula>G3=W6</formula>
    </cfRule>
  </conditionalFormatting>
  <conditionalFormatting sqref="F7 F16">
    <cfRule type="expression" priority="33" dxfId="31" stopIfTrue="1">
      <formula>G7=W4</formula>
    </cfRule>
  </conditionalFormatting>
  <conditionalFormatting sqref="F5 F8:F12 F14:F15">
    <cfRule type="expression" priority="44" dxfId="31" stopIfTrue="1">
      <formula>G5=W5</formula>
    </cfRule>
  </conditionalFormatting>
  <conditionalFormatting sqref="F6">
    <cfRule type="expression" priority="46" dxfId="31" stopIfTrue="1">
      <formula>G6=W7</formula>
    </cfRule>
  </conditionalFormatting>
  <dataValidations count="1">
    <dataValidation type="whole" allowBlank="1" showInputMessage="1" showErrorMessage="1" sqref="A3:A16 A17:A35">
      <formula1>1</formula1>
      <formula2>1000</formula2>
    </dataValidation>
  </dataValidations>
  <printOptions gridLines="1"/>
  <pageMargins left="0.9055118110236221" right="0.11811023622047245" top="0.35433070866141736" bottom="0.35433070866141736" header="0.31496062992125984" footer="0.31496062992125984"/>
  <pageSetup horizontalDpi="600" verticalDpi="600" orientation="landscape" paperSize="9" r:id="rId1"/>
  <headerFooter>
    <oddFooter>&amp;LElaborazione a cura del Gruppo Giudici UISP siena Atletica Leggera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8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K26" sqref="K26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>
      <c r="A1" s="60" t="s">
        <v>32</v>
      </c>
      <c r="B1" s="61"/>
      <c r="C1" s="62">
        <v>42560</v>
      </c>
      <c r="D1" s="63"/>
      <c r="E1" s="70" t="s">
        <v>268</v>
      </c>
      <c r="F1" s="71"/>
      <c r="G1" s="72"/>
    </row>
    <row r="2" spans="1:7" ht="21.75" customHeight="1">
      <c r="A2" s="73" t="s">
        <v>33</v>
      </c>
      <c r="B2" s="74"/>
      <c r="C2" s="75"/>
      <c r="D2" s="75"/>
      <c r="E2" s="75"/>
      <c r="F2" s="75"/>
      <c r="G2" s="75"/>
    </row>
    <row r="3" spans="1:7" ht="24" customHeight="1" thickBot="1">
      <c r="A3" s="64" t="s">
        <v>23</v>
      </c>
      <c r="B3" s="65"/>
      <c r="C3" s="65"/>
      <c r="D3" s="66"/>
      <c r="E3" s="67" t="s">
        <v>10</v>
      </c>
      <c r="F3" s="68"/>
      <c r="G3" s="69"/>
    </row>
    <row r="4" spans="1:7" ht="31.5" thickBot="1" thickTop="1">
      <c r="A4" s="5" t="s">
        <v>11</v>
      </c>
      <c r="B4" s="6" t="s">
        <v>2</v>
      </c>
      <c r="C4" s="7" t="s">
        <v>12</v>
      </c>
      <c r="D4" s="8" t="s">
        <v>13</v>
      </c>
      <c r="E4" s="9" t="s">
        <v>14</v>
      </c>
      <c r="F4" s="9" t="s">
        <v>15</v>
      </c>
      <c r="G4" s="9" t="s">
        <v>16</v>
      </c>
    </row>
    <row r="5" spans="1:7" ht="17.25" thickBot="1" thickTop="1">
      <c r="A5" s="10">
        <v>1</v>
      </c>
      <c r="B5" s="11" t="s">
        <v>48</v>
      </c>
      <c r="C5" s="12">
        <v>493</v>
      </c>
      <c r="D5" s="50">
        <v>49</v>
      </c>
      <c r="E5" s="51">
        <v>4</v>
      </c>
      <c r="F5" s="13">
        <v>30</v>
      </c>
      <c r="G5" s="13">
        <v>15</v>
      </c>
    </row>
    <row r="6" spans="1:7" ht="16.5" thickBot="1">
      <c r="A6" s="10">
        <v>2</v>
      </c>
      <c r="B6" s="14" t="s">
        <v>53</v>
      </c>
      <c r="C6" s="52">
        <v>253</v>
      </c>
      <c r="D6" s="53">
        <v>26</v>
      </c>
      <c r="E6" s="51">
        <v>3</v>
      </c>
      <c r="F6" s="13">
        <v>20</v>
      </c>
      <c r="G6" s="13">
        <v>3</v>
      </c>
    </row>
    <row r="7" spans="1:7" ht="16.5" thickBot="1">
      <c r="A7" s="10">
        <v>3</v>
      </c>
      <c r="B7" s="14" t="s">
        <v>43</v>
      </c>
      <c r="C7" s="52">
        <v>259</v>
      </c>
      <c r="D7" s="53">
        <v>16</v>
      </c>
      <c r="E7" s="51">
        <v>5</v>
      </c>
      <c r="F7" s="13">
        <v>10</v>
      </c>
      <c r="G7" s="13">
        <v>1</v>
      </c>
    </row>
    <row r="8" spans="1:7" ht="16.5" thickBot="1">
      <c r="A8" s="10">
        <v>4</v>
      </c>
      <c r="B8" s="14" t="s">
        <v>38</v>
      </c>
      <c r="C8" s="52">
        <v>182</v>
      </c>
      <c r="D8" s="53">
        <v>14</v>
      </c>
      <c r="E8" s="51">
        <v>0</v>
      </c>
      <c r="F8" s="13">
        <v>10</v>
      </c>
      <c r="G8" s="13">
        <v>4</v>
      </c>
    </row>
    <row r="9" spans="1:7" ht="16.5" thickBot="1">
      <c r="A9" s="10">
        <v>5</v>
      </c>
      <c r="B9" s="14" t="s">
        <v>46</v>
      </c>
      <c r="C9" s="52">
        <v>168</v>
      </c>
      <c r="D9" s="53">
        <v>14</v>
      </c>
      <c r="E9" s="51">
        <v>1</v>
      </c>
      <c r="F9" s="13">
        <v>11</v>
      </c>
      <c r="G9" s="13">
        <v>2</v>
      </c>
    </row>
    <row r="10" spans="1:7" ht="16.5" thickBot="1">
      <c r="A10" s="10">
        <v>6</v>
      </c>
      <c r="B10" s="14" t="s">
        <v>102</v>
      </c>
      <c r="C10" s="52">
        <v>141</v>
      </c>
      <c r="D10" s="53">
        <v>12</v>
      </c>
      <c r="E10" s="51">
        <v>0</v>
      </c>
      <c r="F10" s="13">
        <v>11</v>
      </c>
      <c r="G10" s="13">
        <v>1</v>
      </c>
    </row>
    <row r="11" spans="1:7" ht="16.5" thickBot="1">
      <c r="A11" s="10">
        <v>7</v>
      </c>
      <c r="B11" s="14" t="s">
        <v>88</v>
      </c>
      <c r="C11" s="52">
        <v>126</v>
      </c>
      <c r="D11" s="53">
        <v>14</v>
      </c>
      <c r="E11" s="51">
        <v>0</v>
      </c>
      <c r="F11" s="13">
        <v>7</v>
      </c>
      <c r="G11" s="13">
        <v>7</v>
      </c>
    </row>
    <row r="12" spans="1:7" ht="16.5" thickBot="1">
      <c r="A12" s="10">
        <v>8</v>
      </c>
      <c r="B12" s="14" t="s">
        <v>40</v>
      </c>
      <c r="C12" s="52">
        <v>94</v>
      </c>
      <c r="D12" s="53">
        <v>6</v>
      </c>
      <c r="E12" s="51">
        <v>0</v>
      </c>
      <c r="F12" s="13">
        <v>5</v>
      </c>
      <c r="G12" s="13">
        <v>1</v>
      </c>
    </row>
    <row r="13" spans="1:7" ht="16.5" thickBot="1">
      <c r="A13" s="10">
        <v>9</v>
      </c>
      <c r="B13" s="14" t="s">
        <v>91</v>
      </c>
      <c r="C13" s="52">
        <v>76</v>
      </c>
      <c r="D13" s="53">
        <v>6</v>
      </c>
      <c r="E13" s="51">
        <v>0</v>
      </c>
      <c r="F13" s="13">
        <v>6</v>
      </c>
      <c r="G13" s="13">
        <v>0</v>
      </c>
    </row>
    <row r="14" spans="1:7" ht="16.5" thickBot="1">
      <c r="A14" s="10">
        <v>10</v>
      </c>
      <c r="B14" s="14" t="s">
        <v>64</v>
      </c>
      <c r="C14" s="52">
        <v>63</v>
      </c>
      <c r="D14" s="53">
        <v>5</v>
      </c>
      <c r="E14" s="51">
        <v>0</v>
      </c>
      <c r="F14" s="13">
        <v>5</v>
      </c>
      <c r="G14" s="13">
        <v>0</v>
      </c>
    </row>
    <row r="15" spans="1:7" ht="16.5" thickBot="1">
      <c r="A15" s="10">
        <v>11</v>
      </c>
      <c r="B15" s="14" t="s">
        <v>84</v>
      </c>
      <c r="C15" s="52">
        <v>60</v>
      </c>
      <c r="D15" s="53">
        <v>4</v>
      </c>
      <c r="E15" s="51">
        <v>0</v>
      </c>
      <c r="F15" s="13">
        <v>4</v>
      </c>
      <c r="G15" s="13">
        <v>0</v>
      </c>
    </row>
    <row r="16" spans="1:7" ht="16.5" thickBot="1">
      <c r="A16" s="10">
        <v>12</v>
      </c>
      <c r="B16" s="14" t="s">
        <v>71</v>
      </c>
      <c r="C16" s="52">
        <v>54</v>
      </c>
      <c r="D16" s="53">
        <v>3</v>
      </c>
      <c r="E16" s="51">
        <v>0</v>
      </c>
      <c r="F16" s="13">
        <v>3</v>
      </c>
      <c r="G16" s="13">
        <v>0</v>
      </c>
    </row>
    <row r="17" spans="1:7" ht="16.5" thickBot="1">
      <c r="A17" s="10">
        <v>13</v>
      </c>
      <c r="B17" s="14" t="s">
        <v>98</v>
      </c>
      <c r="C17" s="52">
        <v>53</v>
      </c>
      <c r="D17" s="53">
        <v>5</v>
      </c>
      <c r="E17" s="51">
        <v>0</v>
      </c>
      <c r="F17" s="13">
        <v>4</v>
      </c>
      <c r="G17" s="13">
        <v>1</v>
      </c>
    </row>
    <row r="18" spans="1:7" ht="16.5" thickBot="1">
      <c r="A18" s="10">
        <v>14</v>
      </c>
      <c r="B18" s="14" t="s">
        <v>60</v>
      </c>
      <c r="C18" s="52">
        <v>51</v>
      </c>
      <c r="D18" s="53">
        <v>5</v>
      </c>
      <c r="E18" s="51">
        <v>0</v>
      </c>
      <c r="F18" s="13">
        <v>5</v>
      </c>
      <c r="G18" s="13">
        <v>0</v>
      </c>
    </row>
    <row r="19" spans="1:7" ht="16.5" thickBot="1">
      <c r="A19" s="10">
        <v>15</v>
      </c>
      <c r="B19" s="14" t="s">
        <v>57</v>
      </c>
      <c r="C19" s="52">
        <v>43</v>
      </c>
      <c r="D19" s="53">
        <v>4</v>
      </c>
      <c r="E19" s="51">
        <v>0</v>
      </c>
      <c r="F19" s="13">
        <v>2</v>
      </c>
      <c r="G19" s="13">
        <v>2</v>
      </c>
    </row>
    <row r="20" spans="1:7" ht="16.5" thickBot="1">
      <c r="A20" s="10">
        <v>16</v>
      </c>
      <c r="B20" s="14" t="s">
        <v>147</v>
      </c>
      <c r="C20" s="52">
        <v>42</v>
      </c>
      <c r="D20" s="53">
        <v>5</v>
      </c>
      <c r="E20" s="51">
        <v>0</v>
      </c>
      <c r="F20" s="13">
        <v>3</v>
      </c>
      <c r="G20" s="13">
        <v>2</v>
      </c>
    </row>
    <row r="21" spans="1:7" ht="16.5" thickBot="1">
      <c r="A21" s="10">
        <v>17</v>
      </c>
      <c r="B21" s="14" t="s">
        <v>67</v>
      </c>
      <c r="C21" s="52">
        <v>38</v>
      </c>
      <c r="D21" s="53">
        <v>2</v>
      </c>
      <c r="E21" s="51">
        <v>0</v>
      </c>
      <c r="F21" s="13">
        <v>2</v>
      </c>
      <c r="G21" s="13">
        <v>0</v>
      </c>
    </row>
    <row r="22" spans="1:7" ht="16.5" thickBot="1">
      <c r="A22" s="10">
        <v>18</v>
      </c>
      <c r="B22" s="14" t="s">
        <v>51</v>
      </c>
      <c r="C22" s="52">
        <v>33</v>
      </c>
      <c r="D22" s="53">
        <v>3</v>
      </c>
      <c r="E22" s="51">
        <v>0</v>
      </c>
      <c r="F22" s="13">
        <v>3</v>
      </c>
      <c r="G22" s="13">
        <v>0</v>
      </c>
    </row>
    <row r="23" spans="1:7" ht="16.5" thickBot="1">
      <c r="A23" s="10">
        <v>19</v>
      </c>
      <c r="B23" s="14" t="s">
        <v>122</v>
      </c>
      <c r="C23" s="52">
        <v>28</v>
      </c>
      <c r="D23" s="53">
        <v>2</v>
      </c>
      <c r="E23" s="51">
        <v>0</v>
      </c>
      <c r="F23" s="13">
        <v>2</v>
      </c>
      <c r="G23" s="13">
        <v>0</v>
      </c>
    </row>
    <row r="24" spans="1:7" ht="16.5" thickBot="1">
      <c r="A24" s="10">
        <v>20</v>
      </c>
      <c r="B24" s="14" t="s">
        <v>189</v>
      </c>
      <c r="C24" s="52">
        <v>27</v>
      </c>
      <c r="D24" s="53">
        <v>3</v>
      </c>
      <c r="E24" s="51">
        <v>0</v>
      </c>
      <c r="F24" s="13">
        <v>2</v>
      </c>
      <c r="G24" s="13">
        <v>1</v>
      </c>
    </row>
    <row r="25" spans="1:7" ht="16.5" thickBot="1">
      <c r="A25" s="10">
        <v>21</v>
      </c>
      <c r="B25" s="14" t="s">
        <v>82</v>
      </c>
      <c r="C25" s="52">
        <v>27</v>
      </c>
      <c r="D25" s="53">
        <v>2</v>
      </c>
      <c r="E25" s="51">
        <v>0</v>
      </c>
      <c r="F25" s="13">
        <v>2</v>
      </c>
      <c r="G25" s="13">
        <v>0</v>
      </c>
    </row>
    <row r="26" spans="1:7" ht="16.5" thickBot="1">
      <c r="A26" s="10">
        <v>22</v>
      </c>
      <c r="B26" s="14" t="s">
        <v>86</v>
      </c>
      <c r="C26" s="52">
        <v>24</v>
      </c>
      <c r="D26" s="53">
        <v>2</v>
      </c>
      <c r="E26" s="51">
        <v>0</v>
      </c>
      <c r="F26" s="13">
        <v>2</v>
      </c>
      <c r="G26" s="13">
        <v>0</v>
      </c>
    </row>
    <row r="27" spans="1:7" ht="16.5" thickBot="1">
      <c r="A27" s="10">
        <v>23</v>
      </c>
      <c r="B27" s="14" t="s">
        <v>144</v>
      </c>
      <c r="C27" s="52">
        <v>20</v>
      </c>
      <c r="D27" s="53">
        <v>1</v>
      </c>
      <c r="E27" s="51">
        <v>0</v>
      </c>
      <c r="F27" s="13">
        <v>1</v>
      </c>
      <c r="G27" s="13">
        <v>0</v>
      </c>
    </row>
    <row r="28" spans="1:7" ht="16.5" thickBot="1">
      <c r="A28" s="10">
        <v>24</v>
      </c>
      <c r="B28" s="14" t="s">
        <v>36</v>
      </c>
      <c r="C28" s="52">
        <v>20</v>
      </c>
      <c r="D28" s="53">
        <v>1</v>
      </c>
      <c r="E28" s="51">
        <v>0</v>
      </c>
      <c r="F28" s="13">
        <v>1</v>
      </c>
      <c r="G28" s="13">
        <v>0</v>
      </c>
    </row>
    <row r="29" spans="1:7" ht="16.5" thickBot="1">
      <c r="A29" s="10">
        <v>25</v>
      </c>
      <c r="B29" s="14" t="s">
        <v>76</v>
      </c>
      <c r="C29" s="52">
        <v>19</v>
      </c>
      <c r="D29" s="53">
        <v>1</v>
      </c>
      <c r="E29" s="51">
        <v>0</v>
      </c>
      <c r="F29" s="13">
        <v>1</v>
      </c>
      <c r="G29" s="13">
        <v>0</v>
      </c>
    </row>
    <row r="30" spans="1:7" ht="16.5" thickBot="1">
      <c r="A30" s="10">
        <v>26</v>
      </c>
      <c r="B30" s="14" t="s">
        <v>159</v>
      </c>
      <c r="C30" s="52">
        <v>18</v>
      </c>
      <c r="D30" s="53">
        <v>1</v>
      </c>
      <c r="E30" s="51">
        <v>0</v>
      </c>
      <c r="F30" s="13">
        <v>1</v>
      </c>
      <c r="G30" s="13">
        <v>0</v>
      </c>
    </row>
    <row r="31" spans="1:7" ht="16.5" thickBot="1">
      <c r="A31" s="10">
        <v>27</v>
      </c>
      <c r="B31" s="14" t="s">
        <v>267</v>
      </c>
      <c r="C31" s="52">
        <v>18</v>
      </c>
      <c r="D31" s="53">
        <v>1</v>
      </c>
      <c r="E31" s="51">
        <v>1</v>
      </c>
      <c r="F31" s="13">
        <v>0</v>
      </c>
      <c r="G31" s="13">
        <v>0</v>
      </c>
    </row>
    <row r="32" spans="1:7" ht="16.5" thickBot="1">
      <c r="A32" s="10">
        <v>28</v>
      </c>
      <c r="B32" s="14" t="s">
        <v>62</v>
      </c>
      <c r="C32" s="52">
        <v>16</v>
      </c>
      <c r="D32" s="53">
        <v>1</v>
      </c>
      <c r="E32" s="51">
        <v>0</v>
      </c>
      <c r="F32" s="13">
        <v>1</v>
      </c>
      <c r="G32" s="13">
        <v>0</v>
      </c>
    </row>
    <row r="33" spans="1:7" ht="16.5" thickBot="1">
      <c r="A33" s="10">
        <v>29</v>
      </c>
      <c r="B33" s="14" t="s">
        <v>79</v>
      </c>
      <c r="C33" s="52">
        <v>15</v>
      </c>
      <c r="D33" s="53">
        <v>1</v>
      </c>
      <c r="E33" s="51">
        <v>0</v>
      </c>
      <c r="F33" s="13">
        <v>1</v>
      </c>
      <c r="G33" s="13">
        <v>0</v>
      </c>
    </row>
    <row r="34" spans="1:7" ht="16.5" thickBot="1">
      <c r="A34" s="10">
        <v>30</v>
      </c>
      <c r="B34" s="14" t="s">
        <v>100</v>
      </c>
      <c r="C34" s="52">
        <v>14</v>
      </c>
      <c r="D34" s="53">
        <v>1</v>
      </c>
      <c r="E34" s="51">
        <v>0</v>
      </c>
      <c r="F34" s="13">
        <v>1</v>
      </c>
      <c r="G34" s="13">
        <v>0</v>
      </c>
    </row>
    <row r="35" spans="1:7" ht="16.5" thickBot="1">
      <c r="A35" s="10">
        <v>31</v>
      </c>
      <c r="B35" s="14" t="s">
        <v>129</v>
      </c>
      <c r="C35" s="52">
        <v>8</v>
      </c>
      <c r="D35" s="53">
        <v>1</v>
      </c>
      <c r="E35" s="51">
        <v>0</v>
      </c>
      <c r="F35" s="13">
        <v>1</v>
      </c>
      <c r="G35" s="13">
        <v>0</v>
      </c>
    </row>
    <row r="36" spans="1:7" ht="16.5" thickBot="1">
      <c r="A36" s="10">
        <v>32</v>
      </c>
      <c r="B36" s="14" t="s">
        <v>171</v>
      </c>
      <c r="C36" s="52">
        <v>2</v>
      </c>
      <c r="D36" s="53">
        <v>1</v>
      </c>
      <c r="E36" s="51">
        <v>0</v>
      </c>
      <c r="F36" s="13">
        <v>1</v>
      </c>
      <c r="G36" s="13">
        <v>0</v>
      </c>
    </row>
    <row r="37" spans="1:7" ht="16.5" thickBot="1">
      <c r="A37" s="10"/>
      <c r="B37" s="14" t="s">
        <v>250</v>
      </c>
      <c r="C37" s="52">
        <v>12</v>
      </c>
      <c r="D37" s="53">
        <v>6</v>
      </c>
      <c r="E37" s="51">
        <v>0</v>
      </c>
      <c r="F37" s="13">
        <v>0</v>
      </c>
      <c r="G37" s="13">
        <v>6</v>
      </c>
    </row>
    <row r="38" spans="1:7" ht="17.25" thickBot="1" thickTop="1">
      <c r="A38" s="10"/>
      <c r="B38" s="57" t="s">
        <v>269</v>
      </c>
      <c r="C38" s="12"/>
      <c r="D38" s="54">
        <f>SUM(D5:D37)</f>
        <v>218</v>
      </c>
      <c r="E38" s="55">
        <f>SUM(E5:E37)</f>
        <v>14</v>
      </c>
      <c r="F38" s="55">
        <f>SUM(F5:F37)</f>
        <v>158</v>
      </c>
      <c r="G38" s="56">
        <f>SUM(G5:G37)</f>
        <v>46</v>
      </c>
    </row>
  </sheetData>
  <sheetProtection formatColumns="0"/>
  <mergeCells count="7">
    <mergeCell ref="A1:B1"/>
    <mergeCell ref="C1:D1"/>
    <mergeCell ref="A3:D3"/>
    <mergeCell ref="E3:G3"/>
    <mergeCell ref="E1:G1"/>
    <mergeCell ref="A2:B2"/>
    <mergeCell ref="C2:G2"/>
  </mergeCells>
  <conditionalFormatting sqref="E5:G37">
    <cfRule type="cellIs" priority="1" dxfId="28" operator="equal" stopIfTrue="1">
      <formula>0</formula>
    </cfRule>
  </conditionalFormatting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6" customWidth="1"/>
    <col min="2" max="2" width="13.28125" style="16" customWidth="1"/>
    <col min="3" max="3" width="40.140625" style="16" customWidth="1"/>
    <col min="4" max="4" width="36.421875" style="16" customWidth="1"/>
    <col min="5" max="16384" width="9.140625" style="16" customWidth="1"/>
  </cols>
  <sheetData>
    <row r="1" spans="3:5" ht="27.75" customHeight="1" thickBot="1">
      <c r="C1" s="77" t="s">
        <v>17</v>
      </c>
      <c r="D1" s="78"/>
      <c r="E1" s="17"/>
    </row>
    <row r="2" ht="99.75" customHeight="1"/>
    <row r="3" ht="8.25" customHeight="1"/>
    <row r="4" spans="3:4" ht="49.5" customHeight="1">
      <c r="C4" s="18" t="str">
        <f>Competitiva!A1</f>
        <v>Passeggiata per Tutti</v>
      </c>
      <c r="D4" s="19">
        <f>Competitiva!J1</f>
        <v>42560</v>
      </c>
    </row>
    <row r="5" spans="2:4" ht="27.75" customHeight="1">
      <c r="B5" s="20"/>
      <c r="C5" s="79" t="str">
        <f>Competitiva!E1</f>
        <v>Badesse (SI)</v>
      </c>
      <c r="D5" s="80"/>
    </row>
    <row r="6" spans="3:4" ht="27.75" customHeight="1">
      <c r="C6" s="81">
        <f>Competitiva!G1</f>
        <v>8.8</v>
      </c>
      <c r="D6" s="82"/>
    </row>
    <row r="7" spans="3:8" ht="5.25" customHeight="1">
      <c r="C7" s="83"/>
      <c r="D7" s="84"/>
      <c r="F7" s="76" t="str">
        <f>IF(E1&gt;0,IF(D8="","Controlla di aver inserito l'esatto numero di pettorale"," ")," ")</f>
        <v> </v>
      </c>
      <c r="G7" s="76"/>
      <c r="H7" s="76"/>
    </row>
    <row r="8" spans="3:8" ht="16.5" customHeight="1">
      <c r="C8" s="21" t="s">
        <v>8</v>
      </c>
      <c r="D8" s="22">
        <f>IF(ISNA(VLOOKUP($E$1,Competitiva!$B$3:$O$649,2,FALSE))=TRUE,"",(VLOOKUP($E$1,Competitiva!$B$3:$O$649,2,FALSE)))</f>
      </c>
      <c r="F8" s="76"/>
      <c r="G8" s="76"/>
      <c r="H8" s="76"/>
    </row>
    <row r="9" spans="3:8" ht="16.5" customHeight="1">
      <c r="C9" s="21" t="s">
        <v>18</v>
      </c>
      <c r="D9" s="22">
        <f>IF(ISNA(VLOOKUP(E1,Competitiva!$B$3:$Q$649,3,FALSE))=TRUE,"",IF((VLOOKUP(E1,Competitiva!$B$3:$Q$649,3,FALSE))="M","Maschile","Femminile"))</f>
      </c>
      <c r="F9" s="76"/>
      <c r="G9" s="76"/>
      <c r="H9" s="76"/>
    </row>
    <row r="10" spans="3:8" ht="21" customHeight="1">
      <c r="C10" s="21" t="s">
        <v>2</v>
      </c>
      <c r="D10" s="22">
        <f>IF(ISNA(VLOOKUP($E$1,Competitiva!$B$3:$O$649,4,FALSE))=TRUE,"",(VLOOKUP($E$1,Competitiva!$B$3:$O$649,4,FALSE)))</f>
      </c>
      <c r="F10" s="76"/>
      <c r="G10" s="76"/>
      <c r="H10" s="76"/>
    </row>
    <row r="11" spans="3:4" ht="16.5" customHeight="1">
      <c r="C11" s="21" t="str">
        <f>IF(D11=0,"","Tempo")</f>
        <v>Tempo</v>
      </c>
      <c r="D11" s="23">
        <f>IF(ISNA(VLOOKUP($E$1,Competitiva!$B$3:$O$649,6,FALSE))=TRUE,"",(VLOOKUP($E$1,Competitiva!$B$3:$O$649,6,FALSE)))</f>
      </c>
    </row>
    <row r="12" spans="3:4" ht="16.5" customHeight="1">
      <c r="C12" s="21" t="str">
        <f>IF(D11=0,"","Velocità Km/h")</f>
        <v>Velocità Km/h</v>
      </c>
      <c r="D12" s="28">
        <f>IF(D11=0,"",IF(ISNA(VLOOKUP($E$1,Competitiva!$B$3:$O$649,7,FALSE))=TRUE,"",TEXT((VLOOKUP($E$1,Competitiva!$B$3:$O$649,7,FALSE)),"0,000")&amp;" Km/h"))</f>
      </c>
    </row>
    <row r="13" spans="3:4" ht="16.5" customHeight="1">
      <c r="C13" s="21" t="str">
        <f>IF(D12=0,"","Velocità m/Km")</f>
        <v>Velocità m/Km</v>
      </c>
      <c r="D13" s="23">
        <f>IF(ISNA(VLOOKUP($E$1,Competitiva!$B$3:$O$649,8,FALSE))=TRUE,"",(VLOOKUP($E$1,Competitiva!$B$3:$O$649,8,FALSE)))</f>
      </c>
    </row>
    <row r="14" spans="3:4" ht="16.5" customHeight="1">
      <c r="C14" s="21" t="s">
        <v>19</v>
      </c>
      <c r="D14" s="22">
        <f>IF(ISNA(VLOOKUP($E$1,Competitiva!$B$3:$O$649,13,FALSE))=TRUE,"",(VLOOKUP($E$1,Competitiva!$B$3:$O$649,13,FALSE))&amp;IF($D$9="maschile"," °"," ª"))</f>
      </c>
    </row>
    <row r="15" spans="3:4" ht="16.5" customHeight="1">
      <c r="C15" s="25" t="s">
        <v>20</v>
      </c>
      <c r="D15" s="24">
        <f>IF(ISNA(VLOOKUP(E1,Competitiva!$B$3:$Q$649,12,FALSE))=TRUE,"",(VLOOKUP(E1,Competitiva!$B$3:$Q$649,12,FALSE))&amp;IF($D$9="maschile"," °"," ª"))</f>
      </c>
    </row>
    <row r="16" spans="3:4" ht="16.5" customHeight="1">
      <c r="C16" s="21">
        <f>IF(D16="","","Categoria")</f>
      </c>
      <c r="D16" s="22">
        <f>IF(OR(D17="0 °",D17="0 ª"),"",IF(ISNA(VLOOKUP($E$1,Competitiva!$B$3:$O$649,9,FALSE))=TRUE,"",(VLOOKUP($E$1,Competitiva!$B$3:$O$649,9,FALSE))))</f>
      </c>
    </row>
    <row r="17" spans="3:4" ht="16.5" customHeight="1">
      <c r="C17" s="21" t="str">
        <f>IF(OR(D17="0 °",D17="0 ª"),"","Posizione Categoria")</f>
        <v>Posizione Categoria</v>
      </c>
      <c r="D17" s="22">
        <f>IF(ISNA(VLOOKUP($E$1,Competitiva!$B$3:$O$649,10,FALSE))=TRUE,"",(VLOOKUP($E$1,Competitiva!$B$3:$O$649,10,FALSE))&amp;IF($D$9="maschile"," °"," ª"))</f>
      </c>
    </row>
    <row r="18" spans="3:4" ht="16.5" customHeight="1" hidden="1">
      <c r="C18" s="21" t="str">
        <f>IF(D18="","","Cat. Campionato UISP")</f>
        <v>Cat. Campionato UISP</v>
      </c>
      <c r="D18" s="26" t="s">
        <v>28</v>
      </c>
    </row>
    <row r="19" spans="3:4" ht="16.5" customHeight="1" hidden="1">
      <c r="C19" s="21" t="str">
        <f>IF(OR(D19="  ª",D19="  °"),"","Pos. Camp. Naz. UISP")</f>
        <v>Pos. Camp. Naz. UISP</v>
      </c>
      <c r="D19" s="24" t="s">
        <v>27</v>
      </c>
    </row>
    <row r="20" spans="3:4" ht="16.5" customHeight="1" hidden="1">
      <c r="C20" s="21" t="str">
        <f>IF(OR(D20="  ª",D20="  °"),"","Pos. Camp. Reg. UISP")</f>
        <v>Pos. Camp. Reg. UISP</v>
      </c>
      <c r="D20" s="24" t="s">
        <v>29</v>
      </c>
    </row>
    <row r="21" spans="3:4" ht="16.5" customHeight="1" hidden="1">
      <c r="C21" s="21" t="str">
        <f>IF(OR(D21="  ª",D21="  °"),"","Pos. Camp. Prov. UISP")</f>
        <v>Pos. Camp. Prov. UISP</v>
      </c>
      <c r="D21" s="24" t="s">
        <v>30</v>
      </c>
    </row>
    <row r="22" spans="3:4" ht="15.75" customHeight="1">
      <c r="C22" s="21">
        <f>IF(D22="","","Punti")</f>
      </c>
      <c r="D22" s="22">
        <f>IF(ISNA(VLOOKUP($E$1,Competitiva!$B$3:$O$649,11,FALSE))=TRUE,"",(VLOOKUP($E$1,Competitiva!$B$3:$O$649,11,FALSE)))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32" operator="equal" stopIfTrue="1">
      <formula>"  °"</formula>
    </cfRule>
    <cfRule type="cellIs" priority="4" dxfId="32" operator="equal" stopIfTrue="1">
      <formula>"  ª"</formula>
    </cfRule>
  </conditionalFormatting>
  <conditionalFormatting sqref="F7:H10">
    <cfRule type="cellIs" priority="5" dxfId="33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2016-07-10T09:13:37Z</cp:lastPrinted>
  <dcterms:created xsi:type="dcterms:W3CDTF">2012-07-08T07:07:27Z</dcterms:created>
  <dcterms:modified xsi:type="dcterms:W3CDTF">2016-07-11T20:27:44Z</dcterms:modified>
  <cp:category/>
  <cp:version/>
  <cp:contentType/>
  <cp:contentStatus/>
</cp:coreProperties>
</file>